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ожение " sheetId="2" r:id="rId1"/>
  </sheets>
  <definedNames>
    <definedName name="_xlnm._FilterDatabase" localSheetId="0" hidden="1">'Приложение '!$A$8:$II$100</definedName>
    <definedName name="_xlnm.Print_Titles" localSheetId="0">'Приложение '!$8:$8</definedName>
    <definedName name="_xlnm.Print_Area" localSheetId="0">'Приложение '!$C$1:$X$100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94" i="2" l="1"/>
  <c r="W93" i="2" s="1"/>
  <c r="W92" i="2" s="1"/>
  <c r="T94" i="2"/>
  <c r="T93" i="2" s="1"/>
  <c r="T92" i="2" s="1"/>
  <c r="Q94" i="2"/>
  <c r="Q93" i="2" s="1"/>
  <c r="Q92" i="2" s="1"/>
  <c r="N94" i="2"/>
  <c r="N93" i="2" s="1"/>
  <c r="N92" i="2" s="1"/>
  <c r="K94" i="2"/>
  <c r="K93" i="2" s="1"/>
  <c r="K92" i="2" s="1"/>
  <c r="H94" i="2"/>
  <c r="H93" i="2" s="1"/>
  <c r="H92" i="2" s="1"/>
  <c r="G93" i="2"/>
  <c r="G92" i="2" s="1"/>
  <c r="I93" i="2"/>
  <c r="I92" i="2" s="1"/>
  <c r="J93" i="2"/>
  <c r="J92" i="2" s="1"/>
  <c r="L93" i="2"/>
  <c r="L92" i="2" s="1"/>
  <c r="M93" i="2"/>
  <c r="M92" i="2" s="1"/>
  <c r="O93" i="2"/>
  <c r="O92" i="2" s="1"/>
  <c r="P93" i="2"/>
  <c r="P92" i="2" s="1"/>
  <c r="R93" i="2"/>
  <c r="R92" i="2" s="1"/>
  <c r="S93" i="2"/>
  <c r="S92" i="2" s="1"/>
  <c r="U93" i="2"/>
  <c r="U92" i="2" s="1"/>
  <c r="V93" i="2"/>
  <c r="V92" i="2" s="1"/>
  <c r="F93" i="2"/>
  <c r="F92" i="2" s="1"/>
  <c r="W61" i="2" l="1"/>
  <c r="W62" i="2"/>
  <c r="W63" i="2"/>
  <c r="T61" i="2"/>
  <c r="T62" i="2"/>
  <c r="T63" i="2"/>
  <c r="Q61" i="2"/>
  <c r="Q62" i="2"/>
  <c r="Q63" i="2"/>
  <c r="N61" i="2"/>
  <c r="N62" i="2"/>
  <c r="N63" i="2"/>
  <c r="K61" i="2"/>
  <c r="K62" i="2"/>
  <c r="K63" i="2"/>
  <c r="H61" i="2"/>
  <c r="H62" i="2"/>
  <c r="H63" i="2"/>
  <c r="G56" i="2"/>
  <c r="I56" i="2"/>
  <c r="J56" i="2"/>
  <c r="L56" i="2"/>
  <c r="M56" i="2"/>
  <c r="O56" i="2"/>
  <c r="P56" i="2"/>
  <c r="R56" i="2"/>
  <c r="S56" i="2"/>
  <c r="U56" i="2"/>
  <c r="V56" i="2"/>
  <c r="F56" i="2"/>
  <c r="W58" i="2" l="1"/>
  <c r="W59" i="2"/>
  <c r="W60" i="2"/>
  <c r="T58" i="2"/>
  <c r="T59" i="2"/>
  <c r="T60" i="2"/>
  <c r="Q58" i="2"/>
  <c r="Q59" i="2"/>
  <c r="Q60" i="2"/>
  <c r="N58" i="2"/>
  <c r="N59" i="2"/>
  <c r="N60" i="2"/>
  <c r="K58" i="2"/>
  <c r="K59" i="2"/>
  <c r="K60" i="2"/>
  <c r="H58" i="2"/>
  <c r="H59" i="2"/>
  <c r="H60" i="2"/>
  <c r="W99" i="2" l="1"/>
  <c r="T99" i="2"/>
  <c r="Q99" i="2"/>
  <c r="N99" i="2"/>
  <c r="K99" i="2"/>
  <c r="H99" i="2"/>
  <c r="G11" i="2" l="1"/>
  <c r="I11" i="2"/>
  <c r="J11" i="2"/>
  <c r="L11" i="2"/>
  <c r="M11" i="2"/>
  <c r="O11" i="2"/>
  <c r="P11" i="2"/>
  <c r="R11" i="2"/>
  <c r="S11" i="2"/>
  <c r="U11" i="2"/>
  <c r="V11" i="2"/>
  <c r="W100" i="2" l="1"/>
  <c r="T100" i="2"/>
  <c r="Q100" i="2"/>
  <c r="N100" i="2"/>
  <c r="K100" i="2"/>
  <c r="H100" i="2"/>
  <c r="W98" i="2"/>
  <c r="T98" i="2"/>
  <c r="Q98" i="2"/>
  <c r="N98" i="2"/>
  <c r="K98" i="2"/>
  <c r="H98" i="2"/>
  <c r="W97" i="2"/>
  <c r="T97" i="2"/>
  <c r="Q97" i="2"/>
  <c r="N97" i="2"/>
  <c r="K97" i="2"/>
  <c r="H97" i="2"/>
  <c r="V96" i="2"/>
  <c r="V95" i="2" s="1"/>
  <c r="U96" i="2"/>
  <c r="U95" i="2" s="1"/>
  <c r="S96" i="2"/>
  <c r="S95" i="2" s="1"/>
  <c r="R96" i="2"/>
  <c r="R95" i="2" s="1"/>
  <c r="P96" i="2"/>
  <c r="O96" i="2"/>
  <c r="O95" i="2" s="1"/>
  <c r="M96" i="2"/>
  <c r="M95" i="2" s="1"/>
  <c r="L96" i="2"/>
  <c r="L95" i="2" s="1"/>
  <c r="J96" i="2"/>
  <c r="J95" i="2" s="1"/>
  <c r="I96" i="2"/>
  <c r="I95" i="2" s="1"/>
  <c r="G96" i="2"/>
  <c r="G95" i="2" s="1"/>
  <c r="F96" i="2"/>
  <c r="F95" i="2" s="1"/>
  <c r="P95" i="2"/>
  <c r="W96" i="2" l="1"/>
  <c r="T96" i="2"/>
  <c r="Q96" i="2"/>
  <c r="K96" i="2"/>
  <c r="Q95" i="2"/>
  <c r="H96" i="2"/>
  <c r="N96" i="2"/>
  <c r="W95" i="2"/>
  <c r="N95" i="2"/>
  <c r="K95" i="2"/>
  <c r="T95" i="2"/>
  <c r="H95" i="2"/>
  <c r="H74" i="2"/>
  <c r="G67" i="2"/>
  <c r="I67" i="2"/>
  <c r="J67" i="2"/>
  <c r="L67" i="2"/>
  <c r="M67" i="2"/>
  <c r="O67" i="2"/>
  <c r="P67" i="2"/>
  <c r="R67" i="2"/>
  <c r="S67" i="2"/>
  <c r="U67" i="2"/>
  <c r="V67" i="2"/>
  <c r="F67" i="2"/>
  <c r="W73" i="2" l="1"/>
  <c r="W72" i="2"/>
  <c r="T73" i="2"/>
  <c r="T72" i="2"/>
  <c r="Q73" i="2"/>
  <c r="Q72" i="2"/>
  <c r="N73" i="2"/>
  <c r="N72" i="2"/>
  <c r="K73" i="2"/>
  <c r="K72" i="2"/>
  <c r="H73" i="2"/>
  <c r="H72" i="2"/>
  <c r="G80" i="2" l="1"/>
  <c r="G76" i="2" s="1"/>
  <c r="I76" i="2"/>
  <c r="J76" i="2"/>
  <c r="L76" i="2"/>
  <c r="M76" i="2"/>
  <c r="O76" i="2"/>
  <c r="P76" i="2"/>
  <c r="R76" i="2"/>
  <c r="S76" i="2"/>
  <c r="U76" i="2"/>
  <c r="V76" i="2"/>
  <c r="F76" i="2"/>
  <c r="W81" i="2"/>
  <c r="W80" i="2"/>
  <c r="W79" i="2"/>
  <c r="T81" i="2"/>
  <c r="T80" i="2"/>
  <c r="T79" i="2"/>
  <c r="Q81" i="2"/>
  <c r="Q80" i="2"/>
  <c r="Q79" i="2"/>
  <c r="N81" i="2"/>
  <c r="N80" i="2"/>
  <c r="N79" i="2"/>
  <c r="K81" i="2"/>
  <c r="K80" i="2"/>
  <c r="K79" i="2"/>
  <c r="H80" i="2"/>
  <c r="H81" i="2"/>
  <c r="G10" i="2"/>
  <c r="I10" i="2"/>
  <c r="J10" i="2"/>
  <c r="L10" i="2"/>
  <c r="M10" i="2"/>
  <c r="O10" i="2"/>
  <c r="P10" i="2"/>
  <c r="R10" i="2"/>
  <c r="S10" i="2"/>
  <c r="U10" i="2"/>
  <c r="V10" i="2"/>
  <c r="W51" i="2"/>
  <c r="W50" i="2"/>
  <c r="W49" i="2"/>
  <c r="W48" i="2"/>
  <c r="W47" i="2"/>
  <c r="W46" i="2"/>
  <c r="W45" i="2"/>
  <c r="W44" i="2"/>
  <c r="W43" i="2"/>
  <c r="W42" i="2"/>
  <c r="W41" i="2"/>
  <c r="W40" i="2"/>
  <c r="W39" i="2"/>
  <c r="W38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1" i="2"/>
  <c r="W20" i="2"/>
  <c r="W19" i="2"/>
  <c r="W18" i="2"/>
  <c r="W17" i="2"/>
  <c r="W16" i="2"/>
  <c r="W15" i="2"/>
  <c r="W14" i="2"/>
  <c r="W13" i="2"/>
  <c r="W1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1" i="2"/>
  <c r="Q20" i="2"/>
  <c r="Q19" i="2"/>
  <c r="Q18" i="2"/>
  <c r="Q17" i="2"/>
  <c r="Q16" i="2"/>
  <c r="Q15" i="2"/>
  <c r="Q14" i="2"/>
  <c r="Q13" i="2"/>
  <c r="Q1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1" i="2"/>
  <c r="K20" i="2"/>
  <c r="K19" i="2"/>
  <c r="K18" i="2"/>
  <c r="K17" i="2"/>
  <c r="K16" i="2"/>
  <c r="K15" i="2"/>
  <c r="K14" i="2"/>
  <c r="K13" i="2"/>
  <c r="K1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1" i="2"/>
  <c r="T20" i="2"/>
  <c r="T19" i="2"/>
  <c r="T18" i="2"/>
  <c r="T17" i="2"/>
  <c r="T16" i="2"/>
  <c r="T15" i="2"/>
  <c r="T14" i="2"/>
  <c r="T13" i="2"/>
  <c r="T1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1" i="2"/>
  <c r="N20" i="2"/>
  <c r="N19" i="2"/>
  <c r="N18" i="2"/>
  <c r="N17" i="2"/>
  <c r="N16" i="2"/>
  <c r="N15" i="2"/>
  <c r="N14" i="2"/>
  <c r="N13" i="2"/>
  <c r="N12" i="2"/>
  <c r="H13" i="2"/>
  <c r="H14" i="2"/>
  <c r="H15" i="2"/>
  <c r="H16" i="2"/>
  <c r="H17" i="2"/>
  <c r="H18" i="2"/>
  <c r="H19" i="2"/>
  <c r="H20" i="2"/>
  <c r="H21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7" i="2"/>
  <c r="H48" i="2"/>
  <c r="H49" i="2"/>
  <c r="H50" i="2"/>
  <c r="H51" i="2"/>
  <c r="T11" i="2" l="1"/>
  <c r="T10" i="2" s="1"/>
  <c r="N11" i="2"/>
  <c r="N10" i="2" s="1"/>
  <c r="W11" i="2"/>
  <c r="W10" i="2" s="1"/>
  <c r="Q11" i="2"/>
  <c r="Q10" i="2" s="1"/>
  <c r="K11" i="2"/>
  <c r="K10" i="2" s="1"/>
  <c r="W65" i="2"/>
  <c r="W64" i="2"/>
  <c r="W57" i="2"/>
  <c r="T65" i="2"/>
  <c r="T64" i="2"/>
  <c r="T57" i="2"/>
  <c r="Q65" i="2"/>
  <c r="Q64" i="2"/>
  <c r="Q57" i="2"/>
  <c r="N65" i="2"/>
  <c r="N64" i="2"/>
  <c r="N57" i="2"/>
  <c r="K65" i="2"/>
  <c r="K64" i="2"/>
  <c r="K57" i="2"/>
  <c r="H64" i="2"/>
  <c r="H65" i="2"/>
  <c r="K56" i="2" l="1"/>
  <c r="W56" i="2"/>
  <c r="T56" i="2"/>
  <c r="Q56" i="2"/>
  <c r="N56" i="2"/>
  <c r="W91" i="2"/>
  <c r="W90" i="2"/>
  <c r="W89" i="2"/>
  <c r="W88" i="2"/>
  <c r="W87" i="2"/>
  <c r="W86" i="2"/>
  <c r="W85" i="2"/>
  <c r="W84" i="2"/>
  <c r="W83" i="2"/>
  <c r="W82" i="2"/>
  <c r="W78" i="2"/>
  <c r="W77" i="2"/>
  <c r="T91" i="2"/>
  <c r="T90" i="2"/>
  <c r="T89" i="2"/>
  <c r="T88" i="2"/>
  <c r="T87" i="2"/>
  <c r="T86" i="2"/>
  <c r="T85" i="2"/>
  <c r="T84" i="2"/>
  <c r="T83" i="2"/>
  <c r="T82" i="2"/>
  <c r="T78" i="2"/>
  <c r="T77" i="2"/>
  <c r="Q91" i="2"/>
  <c r="Q90" i="2"/>
  <c r="Q89" i="2"/>
  <c r="Q88" i="2"/>
  <c r="Q87" i="2"/>
  <c r="Q86" i="2"/>
  <c r="Q85" i="2"/>
  <c r="Q84" i="2"/>
  <c r="Q83" i="2"/>
  <c r="Q82" i="2"/>
  <c r="Q78" i="2"/>
  <c r="Q77" i="2"/>
  <c r="N91" i="2"/>
  <c r="N90" i="2"/>
  <c r="N89" i="2"/>
  <c r="N88" i="2"/>
  <c r="N87" i="2"/>
  <c r="N86" i="2"/>
  <c r="N85" i="2"/>
  <c r="N84" i="2"/>
  <c r="N83" i="2"/>
  <c r="N82" i="2"/>
  <c r="N78" i="2"/>
  <c r="N77" i="2"/>
  <c r="K91" i="2"/>
  <c r="K90" i="2"/>
  <c r="K89" i="2"/>
  <c r="K88" i="2"/>
  <c r="K87" i="2"/>
  <c r="K86" i="2"/>
  <c r="K85" i="2"/>
  <c r="K84" i="2"/>
  <c r="K83" i="2"/>
  <c r="K82" i="2"/>
  <c r="K78" i="2"/>
  <c r="K77" i="2"/>
  <c r="H91" i="2"/>
  <c r="H90" i="2"/>
  <c r="H89" i="2"/>
  <c r="H88" i="2"/>
  <c r="H87" i="2"/>
  <c r="H86" i="2"/>
  <c r="H85" i="2"/>
  <c r="H84" i="2"/>
  <c r="H83" i="2"/>
  <c r="H82" i="2"/>
  <c r="H79" i="2"/>
  <c r="H78" i="2"/>
  <c r="H77" i="2"/>
  <c r="W71" i="2"/>
  <c r="W70" i="2"/>
  <c r="W69" i="2"/>
  <c r="W68" i="2"/>
  <c r="T71" i="2"/>
  <c r="T70" i="2"/>
  <c r="T69" i="2"/>
  <c r="T68" i="2"/>
  <c r="Q71" i="2"/>
  <c r="Q70" i="2"/>
  <c r="Q69" i="2"/>
  <c r="Q68" i="2"/>
  <c r="N71" i="2"/>
  <c r="N70" i="2"/>
  <c r="N69" i="2"/>
  <c r="N68" i="2"/>
  <c r="K71" i="2"/>
  <c r="K70" i="2"/>
  <c r="K69" i="2"/>
  <c r="K68" i="2"/>
  <c r="H71" i="2"/>
  <c r="H70" i="2"/>
  <c r="H69" i="2"/>
  <c r="H68" i="2"/>
  <c r="M75" i="2"/>
  <c r="G66" i="2"/>
  <c r="I66" i="2"/>
  <c r="J66" i="2"/>
  <c r="L66" i="2"/>
  <c r="M66" i="2"/>
  <c r="O66" i="2"/>
  <c r="P66" i="2"/>
  <c r="R66" i="2"/>
  <c r="S66" i="2"/>
  <c r="U66" i="2"/>
  <c r="V66" i="2"/>
  <c r="F66" i="2"/>
  <c r="H57" i="2"/>
  <c r="H56" i="2" s="1"/>
  <c r="G55" i="2"/>
  <c r="I55" i="2"/>
  <c r="J55" i="2"/>
  <c r="L55" i="2"/>
  <c r="M55" i="2"/>
  <c r="O55" i="2"/>
  <c r="R55" i="2"/>
  <c r="S55" i="2"/>
  <c r="U55" i="2"/>
  <c r="V55" i="2"/>
  <c r="F55" i="2"/>
  <c r="P55" i="2"/>
  <c r="G53" i="2"/>
  <c r="I53" i="2"/>
  <c r="I52" i="2" s="1"/>
  <c r="J53" i="2"/>
  <c r="J52" i="2" s="1"/>
  <c r="K53" i="2"/>
  <c r="K52" i="2" s="1"/>
  <c r="L53" i="2"/>
  <c r="L52" i="2" s="1"/>
  <c r="M53" i="2"/>
  <c r="M52" i="2" s="1"/>
  <c r="N53" i="2"/>
  <c r="N52" i="2" s="1"/>
  <c r="O53" i="2"/>
  <c r="O52" i="2" s="1"/>
  <c r="P53" i="2"/>
  <c r="P52" i="2" s="1"/>
  <c r="Q53" i="2"/>
  <c r="Q52" i="2" s="1"/>
  <c r="R53" i="2"/>
  <c r="R52" i="2" s="1"/>
  <c r="S53" i="2"/>
  <c r="S52" i="2" s="1"/>
  <c r="T53" i="2"/>
  <c r="T52" i="2" s="1"/>
  <c r="U53" i="2"/>
  <c r="U52" i="2" s="1"/>
  <c r="V53" i="2"/>
  <c r="V52" i="2" s="1"/>
  <c r="W53" i="2"/>
  <c r="W52" i="2" s="1"/>
  <c r="F53" i="2"/>
  <c r="F52" i="2" s="1"/>
  <c r="H12" i="2"/>
  <c r="F46" i="2"/>
  <c r="F11" i="2" s="1"/>
  <c r="M9" i="2" l="1"/>
  <c r="H67" i="2"/>
  <c r="K67" i="2"/>
  <c r="K66" i="2" s="1"/>
  <c r="N67" i="2"/>
  <c r="N66" i="2" s="1"/>
  <c r="Q67" i="2"/>
  <c r="Q66" i="2" s="1"/>
  <c r="T67" i="2"/>
  <c r="T66" i="2" s="1"/>
  <c r="W67" i="2"/>
  <c r="W66" i="2" s="1"/>
  <c r="H46" i="2"/>
  <c r="K76" i="2"/>
  <c r="N76" i="2"/>
  <c r="Q76" i="2"/>
  <c r="T76" i="2"/>
  <c r="W76" i="2"/>
  <c r="H76" i="2"/>
  <c r="H66" i="2"/>
  <c r="N55" i="2"/>
  <c r="K55" i="2"/>
  <c r="Q55" i="2"/>
  <c r="W55" i="2"/>
  <c r="H55" i="2"/>
  <c r="T55" i="2"/>
  <c r="H11" i="2" l="1"/>
  <c r="H10" i="2" s="1"/>
  <c r="I75" i="2" l="1"/>
  <c r="I9" i="2" s="1"/>
  <c r="K75" i="2"/>
  <c r="K9" i="2" s="1"/>
  <c r="L75" i="2"/>
  <c r="L9" i="2" s="1"/>
  <c r="N75" i="2"/>
  <c r="N9" i="2" s="1"/>
  <c r="O75" i="2"/>
  <c r="O9" i="2" s="1"/>
  <c r="Q75" i="2"/>
  <c r="Q9" i="2" s="1"/>
  <c r="R75" i="2"/>
  <c r="R9" i="2" s="1"/>
  <c r="T75" i="2"/>
  <c r="T9" i="2" s="1"/>
  <c r="U75" i="2"/>
  <c r="U9" i="2" s="1"/>
  <c r="W75" i="2"/>
  <c r="W9" i="2" s="1"/>
  <c r="J75" i="2"/>
  <c r="J9" i="2" s="1"/>
  <c r="P75" i="2"/>
  <c r="P9" i="2" s="1"/>
  <c r="V75" i="2" l="1"/>
  <c r="V9" i="2" s="1"/>
  <c r="F75" i="2"/>
  <c r="F10" i="2"/>
  <c r="F9" i="2" s="1"/>
  <c r="S75" i="2" l="1"/>
  <c r="S9" i="2" s="1"/>
  <c r="H54" i="2" l="1"/>
  <c r="H53" i="2" s="1"/>
  <c r="G52" i="2" l="1"/>
  <c r="H52" i="2"/>
  <c r="G75" i="2"/>
  <c r="H75" i="2" s="1"/>
  <c r="H9" i="2" l="1"/>
  <c r="G9" i="2"/>
</calcChain>
</file>

<file path=xl/sharedStrings.xml><?xml version="1.0" encoding="utf-8"?>
<sst xmlns="http://schemas.openxmlformats.org/spreadsheetml/2006/main" count="275" uniqueCount="139">
  <si>
    <t>Подпрограмма "Дорожное хозяйство"</t>
  </si>
  <si>
    <t>Подпрограмма "Создание условий для обеспечения качественными коммунальными услугами"</t>
  </si>
  <si>
    <t>Подпрограмма "Ресурсное обеспечение в сфере образования, науки и молодежной политики"</t>
  </si>
  <si>
    <t>Белоярский район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</si>
  <si>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</si>
  <si>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</si>
  <si>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</si>
  <si>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</si>
  <si>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</si>
  <si>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г. Нижневартовск</t>
  </si>
  <si>
    <t>Кондинский район</t>
  </si>
  <si>
    <t>2021 год</t>
  </si>
  <si>
    <t>Строительство объектов муниципальной собственности</t>
  </si>
  <si>
    <t>Государственная программа автономного округа «Развитие образования»</t>
  </si>
  <si>
    <t>г. Когалым</t>
  </si>
  <si>
    <t>Березовский район</t>
  </si>
  <si>
    <t>Октябрьский район</t>
  </si>
  <si>
    <t>Государственная программа "Развитие физической культуры и спорта"</t>
  </si>
  <si>
    <t>Подпрограмма "Развитие физической культуры и массового спорта"</t>
  </si>
  <si>
    <t>Государственная программа "Жилищно-коммунальный комплекс и городская среда"</t>
  </si>
  <si>
    <t>г. Пыть-Ях</t>
  </si>
  <si>
    <t>Утвержденный план</t>
  </si>
  <si>
    <t>Государственная программа "Культурное пространство"</t>
  </si>
  <si>
    <t>Государственная программа "Современная транспортная система"</t>
  </si>
  <si>
    <t>г. Нефтеюганск</t>
  </si>
  <si>
    <t>Сургутский район</t>
  </si>
  <si>
    <t>Государственная программа "Развитие жилищной сферы"</t>
  </si>
  <si>
    <t>г. Нягань</t>
  </si>
  <si>
    <t>2022 год</t>
  </si>
  <si>
    <t>Нефтеюганский район</t>
  </si>
  <si>
    <t>Ханты-Мансийский район</t>
  </si>
  <si>
    <t>Строительство СДК в п. Горноправдинск</t>
  </si>
  <si>
    <t>Подпрограмма "Модернизация и развитие учреждений и организаций культуры"</t>
  </si>
  <si>
    <t>Многофункциональный спортивный комплекс в г. Нефтеюганске</t>
  </si>
  <si>
    <t>Магистральные и внутриквартальные инженерные сети застройки жилыми домами поселка Пионерный города Когалыма</t>
  </si>
  <si>
    <t>г. Югорск</t>
  </si>
  <si>
    <t>Сети канализации микрорайонов индивидуальной застройки мкр. 5, 7 в г. Югорске</t>
  </si>
  <si>
    <t>Объект водоснабжения для повышения качества питьевой воды в городе Нефтеюганске</t>
  </si>
  <si>
    <t>Питьевое водоснабжение г. Нягань (Корректировка РП и технологической схемы станции очистки воды). Полное развитие (2 этап)</t>
  </si>
  <si>
    <t>Реконструкция ВОС-3 в г. Пыть-Ях</t>
  </si>
  <si>
    <t>Реконструкция водоочистных сооружений в пгт. Пойковский  Нефтеюганского района</t>
  </si>
  <si>
    <t>Реконструкция водозаборных и водоочистных сооружений пгт. Приобье</t>
  </si>
  <si>
    <t>бюджет автономного округа</t>
  </si>
  <si>
    <t>федеральный бюджет</t>
  </si>
  <si>
    <t>2023 год</t>
  </si>
  <si>
    <t>Нефтеюганск</t>
  </si>
  <si>
    <t>Сургут</t>
  </si>
  <si>
    <t>Ханты-Мансийск</t>
  </si>
  <si>
    <t>Нижневартовск</t>
  </si>
  <si>
    <t>Нягань</t>
  </si>
  <si>
    <t>Многофункциональный комплекс в 27 квартале г. Нижневартовск</t>
  </si>
  <si>
    <t>Реконструкция ВОС-1 II очередь г. Пыть-Ях</t>
  </si>
  <si>
    <t>Детский сад на 300 мест в 16 микрорайоне г. Нефтеюганска</t>
  </si>
  <si>
    <t xml:space="preserve">Средняя общеобразовательная школа в микрорайоне 32 г. Сургута </t>
  </si>
  <si>
    <t>Образовательно-молодежный центр с блоком питания</t>
  </si>
  <si>
    <t>Детский сад на 320 мест в квартале № 21 (стр № 6) г. Нижневартовск</t>
  </si>
  <si>
    <t>Когалым</t>
  </si>
  <si>
    <t>«Средняя общеобразовательная школа в г.Когалыме (Общеобразовательная организация с универсальной безбарьерной средой)» (корректировка, привязка проекта «Средняя общеобразовательная школа в микрорайоне 32 г. Сургута» шифр 1541-ПИ.00.32)</t>
  </si>
  <si>
    <t>Лангепас</t>
  </si>
  <si>
    <t>Реконструкция здания муниципального общеобразовательного учреждения «Средняя общеобразовательная школа № 4» и муниципального общеобразовательного учреждения «Гимназия № 6», г. Лангепас, ул. Мира, д. 28 (2 этап)</t>
  </si>
  <si>
    <t>Средняя общеобразовательная школа в Восточном микрорайоне г. Нягани на 1125 мест (Общеобразовательная организация с углубленным изучением отдельных предметов с универсальной безбарьерной средой)*</t>
  </si>
  <si>
    <t xml:space="preserve">Детский сад в 3А микрорайоне города Белоярский </t>
  </si>
  <si>
    <t xml:space="preserve">Реконструкция здания поселковой больницы под детский сад на 40 мест в с. Няксимволь Березовского района, Ханты-Мансийского автономного округа – Югры </t>
  </si>
  <si>
    <t>Детский сад, пгт. Игрим</t>
  </si>
  <si>
    <t>Средняя общеобразовательная школа в п. Приполярный Березовского района</t>
  </si>
  <si>
    <t>Реконструкция школы с пристроем для размещения групп детского сада, п. Половинка</t>
  </si>
  <si>
    <t>Реконструкция школы с пристроем для размещения групп детского сада, с. Чантырья</t>
  </si>
  <si>
    <t>Реконструкция здания МКОУ «Малоатлымская средняя общеобразовательная школа» под «Школа - детский сад (132 учащихся, 30 воспитанников)» с. Малый Атлым</t>
  </si>
  <si>
    <t>«Средняя школа» в пгт. Приобье, Октябрьского района</t>
  </si>
  <si>
    <t>Реконструкция существующего здания общеобразовательного учреждения, строительство дополнительного корпуса по адресу: 628327, Российская Федерация, Ханты-Мансийский автономный округ - Югра, Нефтеюганский район, п. Салым, ул. Привокзальная, д. 16</t>
  </si>
  <si>
    <t>Подпрограмма "Комплексное развитие территорий"</t>
  </si>
  <si>
    <t>Инженерное обеспечение 17 микрорайона г.Нефтеюганска вдоль ул. Нефтяников (участок от ул. Романа Кузоваткина до ул. Набережная)</t>
  </si>
  <si>
    <t>Сооружение, сети теплоснабжения в 2-х трубном исполнении, микрорайон 15 от ТК-1 и ТК-6 до ТК-4. Реестр. № 529125 (участок от ТК 1-15 мкр. до МК 14-23 Неф)</t>
  </si>
  <si>
    <t>КНС-6 Пионерный</t>
  </si>
  <si>
    <t>Концессия</t>
  </si>
  <si>
    <t>Средняя общеобразовательная школа в 17 микрорайоне г. Нефтеюганска (Общеобразовательная организация с углубленным изучением отдельных предметов с универсальной безбарьерной средой)</t>
  </si>
  <si>
    <t>Прямые инвестиции</t>
  </si>
  <si>
    <t>Приобритение</t>
  </si>
  <si>
    <t>Детский сад на 300 мест, п. Нижнесортымский, микрорайон №8</t>
  </si>
  <si>
    <t>Детский сад на 120 мест, сп Сингапай Нефтеюганского района</t>
  </si>
  <si>
    <t>Средняя общеобразовательная школа в микрорайоне 33 г. Сургута</t>
  </si>
  <si>
    <t>Средняя общеобразовательная школа в микрорайоне 5А г. Сургут (Общеобразовательная организация с универсальной безбарьерной средой)</t>
  </si>
  <si>
    <t>Средняя общеобразовательная школа в микрорайоне 34 г. Сургута (Общеобразовательная организация с универсальной безбарьерной средой)</t>
  </si>
  <si>
    <t>Средняя общеобразовательная школа в микрорайоне 30А г. Сургута (Общеобразовательная организация с универсальной безбарьерной средой)</t>
  </si>
  <si>
    <t>Средняя общеобразовательная школа в микрорайоне 38 г. Сургута (Общеобразовательная организация с универсальной безбарьерной средой)</t>
  </si>
  <si>
    <t>Средняя общеобразовательная школа «Гимназия № 1» в г. Ханты-Мансийске. Блок 2</t>
  </si>
  <si>
    <t>«II очередь МБОУ «Средняя общеобразовательная школа № 8»</t>
  </si>
  <si>
    <t>Средняя школа на 1056 учащихся в микрорайоне Учхоз города Ханты-Мансийска</t>
  </si>
  <si>
    <t>Средняя школа на 1725 учащихся в микрорайоне Иртыш-2 города Ханты-Мансийска</t>
  </si>
  <si>
    <t>Общеобразовательная школа на 1125 учащихся в квартале № 25 г.Нижневартовска (Общеобразовательная организация с универсальной безбарьерной средой)</t>
  </si>
  <si>
    <t>Общеобразовательная школа на 1125 учащихся в 9А микрорайоне г.Нижневартовска (Общеобразовательная организация с универсальной безбарьерной средой)</t>
  </si>
  <si>
    <t>Образовательно-культурный комплекс в д. Хулимсунт, Березовского района</t>
  </si>
  <si>
    <t>Школа-детский сад в д. Ушья</t>
  </si>
  <si>
    <t>Средняя общеобразовательная школа № 9 в микрорайоне 39  г. Сургута. Блок 2</t>
  </si>
  <si>
    <t>Приобретение</t>
  </si>
  <si>
    <t>Средняя общеобразовательная школа в  микрорайоне 42  г. Сургута (Общеобразовательная организация с универсальной безбарьерной средой)</t>
  </si>
  <si>
    <t>Средняя школа, пгт. Березово</t>
  </si>
  <si>
    <t>Детский сад в п.Междуреченский</t>
  </si>
  <si>
    <t>Средняя общеобразовательная школа в п. Солнечный (Общеобразовательная организация с универсальной безбарьерной средой)</t>
  </si>
  <si>
    <t>Средняя общеобразовательная школа, пгт. Нижнесортымский (Общеобразовательная организация с универсальной безбарьерной средой)</t>
  </si>
  <si>
    <t>Детский сад, п. Солнечный</t>
  </si>
  <si>
    <t>Центр боевых искусств, г. Нижневартовск</t>
  </si>
  <si>
    <t>Строительство канализационных очистных сооружений в с. Казым Белоярского района</t>
  </si>
  <si>
    <t>Обеспечение водоснабжением г. Белоярский (ПИР)</t>
  </si>
  <si>
    <t>Реконструкция и расширение канализационных очистных сооружений до 2000 м3/сут. в пгт. Березово</t>
  </si>
  <si>
    <t>Реконструкция котельной на 6 МВт по адресу: пгт. Березово, ул. Аэропорт, 6а</t>
  </si>
  <si>
    <t>Строительство блочно-модульной котельной тепловой мощностью 18 МВт с заменой участка тепловой сети в пгт. Игрим</t>
  </si>
  <si>
    <t>Водоотведение д.Русскинская Сургутский р-н</t>
  </si>
  <si>
    <t>Водозаборные очистные сооружения 16 000 м3/сут. Водоочистная станция 8 000 м3/сут. Реконструкция станции обезжелезивания Сургутский район, пгт. Федоровский</t>
  </si>
  <si>
    <t>Механизм реализации</t>
  </si>
  <si>
    <t>Улица Первопоселенцев от улицы Северной до улицы Нововартовской г. Нижневартовска</t>
  </si>
  <si>
    <t>Город Нижневартовск. Улица Северная от улицы Интернациональная до улицы Первопоселенцев. Улица Героев Самотлора от улицы №21 до улицы Северной</t>
  </si>
  <si>
    <t>Инженерные сети микрорайона "Гидронамыв" г.п. Белый Яр (1 этап)</t>
  </si>
  <si>
    <t>г. Сургут</t>
  </si>
  <si>
    <t>Улица 5 "З" от Нефтеюганского шоссе до ул. 39 "З"</t>
  </si>
  <si>
    <t>Объездная автомобильная дорога г. Сургута (Объездная автомобильная дорога 1 "З", VII пусковой комплекс, съезд на улицу Геологическую)</t>
  </si>
  <si>
    <t>Ответственным исполнителем ГП предлагается увеличение средств с целью обеспечения принятых бюджетных обязательств в связи с неосвоением бюджетных ассигнований в 2020 году, что позволит обеспечить завершение строительства и ввод объекта в эксплуатацию в 2021 году.</t>
  </si>
  <si>
    <t>г. Ханты-Мансийск</t>
  </si>
  <si>
    <t>Улично-дорожная сеть микрорайона «Береговая зона». 1 этап</t>
  </si>
  <si>
    <t xml:space="preserve">Ответственным исполнителем ГП предлагается уменьшение бюджетных ассигнований, в связи с расторжением концессионного соглашения. </t>
  </si>
  <si>
    <t>Ответственным исполнителем ГП предлагается увеличение средств с целью исполнения обязательств по финансированию объекта в рамках заключенного контракта.</t>
  </si>
  <si>
    <t>Увеличение бюджетных ассигнований в соответствии с распоряжением Губернатора автономного округа №364-рг от 22.12.2020 г. «О дополнительных мерах по созданию отдельных объектов капитального строительства в Ханты-Мансийском автономном округе – Югре, инансированию мероприятий по реализации региональной промышленной политики».</t>
  </si>
  <si>
    <t>Уменьшение бюджетных ассигнований , в связи с поступлением дополнительных средств от НК "Роснефть".</t>
  </si>
  <si>
    <t>Уменьшение бюджетных ассигнований , в связи планируемым приобретением объекта за счет средств  НК "Роснефть".</t>
  </si>
  <si>
    <t>Уменьшение бюджетных ассигнований , в связи приобретением объекта в 2020 году.</t>
  </si>
  <si>
    <t>Ответственным исполнителем ГП предлагается уменьшение бюджетных ассигнований, на строительство объекта обеспеченного ПИР</t>
  </si>
  <si>
    <t>Строительство автомобильной дороги от Югорского тракта до ХСТО "Волна" и ПЛГК "Нептун" в пойменной части протоки Кривуля, г. Сургуте</t>
  </si>
  <si>
    <t>Увеличение бюджетных ассигнований в соответствии с распоряжением Губернатора автономного округа от 22.12.2020 №364-рг «О дополнительных мерах по созданию отдельных объектов капитального строительства в Ханты-Мансийском автономном округе – Югре, финансированию мероприятий по реализации региональной промышленной политики».</t>
  </si>
  <si>
    <t>Спортивный комплекс с искусственным льдом</t>
  </si>
  <si>
    <t>Увеличение бюджетных ассигнований на создание первоочередных объектов спорта</t>
  </si>
  <si>
    <t>Спортивный комплекс с универсальным игровым залом 90 чел/час</t>
  </si>
  <si>
    <t>Спортивный комплекс с универсальным игровым залом 115 чел/час</t>
  </si>
  <si>
    <t>Дворец боевых искусств</t>
  </si>
  <si>
    <t>Государственная программа "Экологическая безопасность"</t>
  </si>
  <si>
    <t>Подпрограмма "Развитие водохозяйственного комплекса в Ханты-Мансийском автономном округе – Югре"</t>
  </si>
  <si>
    <t>Дамба обвалования в пгт.Приобье Октябрьского района (2 очередь)</t>
  </si>
  <si>
    <t>Ответственным исполнителем ГП предлагается увеличение средств на завершение строительства объекта.</t>
  </si>
  <si>
    <t>Уточнение перечня реализуемых объектов муниципальной собственности на 2021 год и на плановый период 2022 и 2023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</si>
  <si>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Приложение 19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</si>
</sst>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\ 0\ 00\ 00000"/>
    <numFmt numFmtId="166" formatCode="#,##0.0_ ;\-#,##0.0\ "/>
    <numFmt numFmtId="167" formatCode="#,##0.0_ ;[Red]\-#,##0.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10" fillId="0" borderId="0"/>
    <xf numFmtId="0" fontId="12" fillId="0" borderId="0"/>
  </cellStyleXfs>
  <cellXfs count="101">
    <xf numFmtId="0" fontId="0" fillId="0" borderId="0" xfId="0"/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2" applyFont="1" applyFill="1" applyAlignment="1" applyProtection="1">
      <alignment horizontal="left" vertical="center"/>
      <protection hidden="1"/>
    </xf>
    <xf numFmtId="0" fontId="5" fillId="0" borderId="0" xfId="2" applyFont="1" applyFill="1" applyAlignment="1" applyProtection="1">
      <alignment vertical="center"/>
      <protection hidden="1"/>
    </xf>
    <xf numFmtId="0" fontId="3" fillId="0" borderId="0" xfId="5" applyFont="1" applyFill="1" applyAlignment="1" applyProtection="1">
      <alignment horizontal="right" vertical="center" wrapText="1"/>
      <protection hidden="1"/>
    </xf>
    <xf numFmtId="0" fontId="5" fillId="0" borderId="0" xfId="2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vertical="center" wrapText="1"/>
      <protection hidden="1"/>
    </xf>
    <xf numFmtId="0" fontId="3" fillId="0" borderId="1" xfId="3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3" fillId="0" borderId="0" xfId="1" applyFont="1" applyFill="1" applyAlignment="1">
      <alignment vertical="center" wrapText="1"/>
    </xf>
    <xf numFmtId="0" fontId="5" fillId="0" borderId="0" xfId="1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165" fontId="3" fillId="2" borderId="1" xfId="1" applyNumberFormat="1" applyFont="1" applyFill="1" applyBorder="1" applyAlignment="1" applyProtection="1">
      <alignment vertical="center" wrapText="1"/>
      <protection hidden="1"/>
    </xf>
    <xf numFmtId="167" fontId="3" fillId="3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3" borderId="1" xfId="1" applyNumberFormat="1" applyFont="1" applyFill="1" applyBorder="1" applyAlignment="1" applyProtection="1">
      <alignment vertical="center" wrapText="1"/>
      <protection hidden="1"/>
    </xf>
    <xf numFmtId="165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Fill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11" fillId="3" borderId="0" xfId="1" applyNumberFormat="1" applyFont="1" applyFill="1" applyAlignment="1" applyProtection="1">
      <alignment vertical="center"/>
      <protection hidden="1"/>
    </xf>
    <xf numFmtId="164" fontId="11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3" borderId="1" xfId="1" applyFont="1" applyFill="1" applyBorder="1" applyAlignment="1">
      <alignment vertical="center" wrapText="1"/>
    </xf>
    <xf numFmtId="167" fontId="11" fillId="3" borderId="1" xfId="1" applyNumberFormat="1" applyFont="1" applyFill="1" applyBorder="1" applyAlignment="1" applyProtection="1">
      <alignment horizontal="right" vertical="center"/>
      <protection hidden="1"/>
    </xf>
    <xf numFmtId="165" fontId="11" fillId="3" borderId="1" xfId="1" applyNumberFormat="1" applyFont="1" applyFill="1" applyBorder="1" applyAlignment="1" applyProtection="1">
      <alignment vertical="center" wrapText="1"/>
      <protection hidden="1"/>
    </xf>
    <xf numFmtId="0" fontId="11" fillId="3" borderId="0" xfId="1" applyFont="1" applyFill="1" applyAlignment="1">
      <alignment vertical="center"/>
    </xf>
    <xf numFmtId="0" fontId="7" fillId="0" borderId="0" xfId="1" applyNumberFormat="1" applyFont="1" applyFill="1" applyBorder="1" applyAlignment="1" applyProtection="1">
      <alignment vertical="center" wrapText="1"/>
      <protection hidden="1"/>
    </xf>
    <xf numFmtId="0" fontId="7" fillId="0" borderId="1" xfId="1" applyFont="1" applyFill="1" applyBorder="1" applyAlignment="1">
      <alignment vertical="center" wrapText="1"/>
    </xf>
    <xf numFmtId="166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>
      <alignment vertical="center" wrapText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1" applyNumberFormat="1" applyFont="1" applyFill="1" applyAlignment="1" applyProtection="1">
      <alignment vertical="center"/>
      <protection hidden="1"/>
    </xf>
    <xf numFmtId="164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11" fillId="0" borderId="1" xfId="1" applyNumberFormat="1" applyFont="1" applyFill="1" applyBorder="1" applyAlignment="1" applyProtection="1">
      <alignment horizontal="right" vertical="center"/>
      <protection hidden="1"/>
    </xf>
    <xf numFmtId="0" fontId="11" fillId="0" borderId="1" xfId="1" applyFont="1" applyFill="1" applyBorder="1" applyAlignment="1">
      <alignment vertical="center" wrapText="1"/>
    </xf>
    <xf numFmtId="0" fontId="11" fillId="0" borderId="0" xfId="1" applyFont="1" applyFill="1" applyAlignment="1">
      <alignment vertical="center"/>
    </xf>
    <xf numFmtId="164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0" xfId="1" applyFont="1" applyFill="1" applyAlignment="1">
      <alignment vertical="center"/>
    </xf>
    <xf numFmtId="164" fontId="3" fillId="0" borderId="1" xfId="1" applyNumberFormat="1" applyFont="1" applyFill="1" applyBorder="1" applyAlignment="1" applyProtection="1">
      <alignment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 wrapText="1"/>
      <protection hidden="1"/>
    </xf>
    <xf numFmtId="165" fontId="11" fillId="0" borderId="1" xfId="1" applyNumberFormat="1" applyFont="1" applyFill="1" applyBorder="1" applyAlignment="1" applyProtection="1">
      <alignment vertical="center" wrapText="1"/>
      <protection hidden="1"/>
    </xf>
    <xf numFmtId="0" fontId="11" fillId="0" borderId="1" xfId="1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 applyProtection="1">
      <alignment vertical="center" wrapText="1"/>
      <protection hidden="1"/>
    </xf>
    <xf numFmtId="165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4" borderId="0" xfId="1" applyNumberFormat="1" applyFont="1" applyFill="1" applyAlignment="1" applyProtection="1">
      <alignment vertical="center"/>
      <protection hidden="1"/>
    </xf>
    <xf numFmtId="0" fontId="11" fillId="4" borderId="0" xfId="1" applyFont="1" applyFill="1" applyAlignment="1">
      <alignment vertical="center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>
      <alignment vertical="center" wrapText="1"/>
    </xf>
    <xf numFmtId="167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3" borderId="0" xfId="1" applyFont="1" applyFill="1" applyAlignment="1">
      <alignment vertical="center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1" applyNumberFormat="1" applyFont="1" applyFill="1" applyBorder="1" applyAlignment="1" applyProtection="1">
      <alignment vertical="center" wrapText="1"/>
      <protection hidden="1"/>
    </xf>
    <xf numFmtId="164" fontId="3" fillId="0" borderId="7" xfId="1" applyNumberFormat="1" applyFont="1" applyFill="1" applyBorder="1" applyAlignment="1" applyProtection="1">
      <alignment vertical="center" wrapText="1"/>
      <protection hidden="1"/>
    </xf>
    <xf numFmtId="164" fontId="3" fillId="0" borderId="6" xfId="1" applyNumberFormat="1" applyFont="1" applyFill="1" applyBorder="1" applyAlignment="1" applyProtection="1">
      <alignment vertical="center" wrapText="1"/>
      <protection hidden="1"/>
    </xf>
    <xf numFmtId="0" fontId="8" fillId="0" borderId="0" xfId="3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1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11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7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11" fillId="3" borderId="5" xfId="1" applyNumberFormat="1" applyFont="1" applyFill="1" applyBorder="1" applyAlignment="1" applyProtection="1">
      <alignment horizontal="left" vertical="center" wrapText="1"/>
      <protection hidden="1"/>
    </xf>
    <xf numFmtId="164" fontId="11" fillId="3" borderId="6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center" vertical="center"/>
      <protection hidden="1"/>
    </xf>
    <xf numFmtId="0" fontId="3" fillId="0" borderId="3" xfId="2" applyNumberFormat="1" applyFont="1" applyFill="1" applyBorder="1" applyAlignment="1" applyProtection="1">
      <alignment horizontal="center" vertical="center"/>
      <protection hidden="1"/>
    </xf>
    <xf numFmtId="0" fontId="3" fillId="0" borderId="4" xfId="2" applyNumberFormat="1" applyFont="1" applyFill="1" applyBorder="1" applyAlignment="1" applyProtection="1">
      <alignment horizontal="center" vertical="center"/>
      <protection hidden="1"/>
    </xf>
  </cellXfs>
  <cellStyles count="9">
    <cellStyle name="Обычный" xfId="0" builtinId="0"/>
    <cellStyle name="Обычный 11 3" xfId="7"/>
    <cellStyle name="Обычный 2" xfId="1"/>
    <cellStyle name="Обычный 2 2" xfId="3"/>
    <cellStyle name="Обычный 2 3" xfId="5"/>
    <cellStyle name="Обычный 2 4" xfId="2"/>
    <cellStyle name="Обычный 2 5" xfId="6"/>
    <cellStyle name="Обычный 4" xfId="4"/>
    <cellStyle name="Обычный 5" xfId="8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Y101"/>
  <sheetViews>
    <sheetView tabSelected="1" view="pageBreakPreview" topLeftCell="A8" zoomScale="60" zoomScaleNormal="60" workbookViewId="0">
      <selection activeCell="X30" sqref="X30"/>
    </sheetView>
  </sheetViews>
  <sheetFormatPr defaultColWidth="9.140625" defaultRowHeight="15.75" x14ac:dyDescent="0.25"/>
  <cols>
    <col min="1" max="1" width="1" style="3" customWidth="1"/>
    <col min="2" max="2" width="3.42578125" style="3" customWidth="1"/>
    <col min="3" max="3" width="18.5703125" style="3" customWidth="1"/>
    <col min="4" max="4" width="49.85546875" style="12" customWidth="1"/>
    <col min="5" max="5" width="18.85546875" style="19" customWidth="1"/>
    <col min="6" max="23" width="16.28515625" style="3" customWidth="1"/>
    <col min="24" max="24" width="63.7109375" style="11" customWidth="1"/>
    <col min="25" max="25" width="2.42578125" style="3" customWidth="1"/>
    <col min="26" max="243" width="9.140625" style="3" customWidth="1"/>
    <col min="244" max="16384" width="9.140625" style="3"/>
  </cols>
  <sheetData>
    <row r="1" spans="1:24" x14ac:dyDescent="0.25">
      <c r="C1" s="13"/>
      <c r="D1" s="4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 t="s">
        <v>138</v>
      </c>
    </row>
    <row r="2" spans="1:24" ht="16.5" customHeight="1" x14ac:dyDescent="0.25">
      <c r="C2" s="13"/>
      <c r="D2" s="7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8"/>
    </row>
    <row r="3" spans="1:24" ht="16.5" customHeight="1" x14ac:dyDescent="0.25">
      <c r="C3" s="72" t="s">
        <v>137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</row>
    <row r="4" spans="1:24" ht="31.5" customHeight="1" x14ac:dyDescent="0.25"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</row>
    <row r="5" spans="1:24" ht="16.5" customHeight="1" x14ac:dyDescent="0.25">
      <c r="C5" s="13"/>
      <c r="D5" s="7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8"/>
    </row>
    <row r="6" spans="1:24" s="2" customFormat="1" x14ac:dyDescent="0.25">
      <c r="C6" s="73" t="s">
        <v>5</v>
      </c>
      <c r="D6" s="73"/>
      <c r="E6" s="93" t="s">
        <v>109</v>
      </c>
      <c r="F6" s="98" t="s">
        <v>11</v>
      </c>
      <c r="G6" s="99"/>
      <c r="H6" s="99"/>
      <c r="I6" s="99"/>
      <c r="J6" s="99"/>
      <c r="K6" s="100"/>
      <c r="L6" s="98" t="s">
        <v>28</v>
      </c>
      <c r="M6" s="99"/>
      <c r="N6" s="99"/>
      <c r="O6" s="99"/>
      <c r="P6" s="99"/>
      <c r="Q6" s="100"/>
      <c r="R6" s="98" t="s">
        <v>44</v>
      </c>
      <c r="S6" s="99"/>
      <c r="T6" s="99"/>
      <c r="U6" s="99"/>
      <c r="V6" s="99"/>
      <c r="W6" s="100"/>
      <c r="X6" s="9" t="s">
        <v>4</v>
      </c>
    </row>
    <row r="7" spans="1:24" s="11" customFormat="1" ht="51.75" customHeight="1" x14ac:dyDescent="0.25">
      <c r="C7" s="73"/>
      <c r="D7" s="73"/>
      <c r="E7" s="93"/>
      <c r="F7" s="95" t="s">
        <v>42</v>
      </c>
      <c r="G7" s="96"/>
      <c r="H7" s="97"/>
      <c r="I7" s="95" t="s">
        <v>43</v>
      </c>
      <c r="J7" s="96"/>
      <c r="K7" s="97"/>
      <c r="L7" s="95" t="s">
        <v>42</v>
      </c>
      <c r="M7" s="96"/>
      <c r="N7" s="97"/>
      <c r="O7" s="95" t="s">
        <v>43</v>
      </c>
      <c r="P7" s="96"/>
      <c r="Q7" s="97"/>
      <c r="R7" s="95" t="s">
        <v>42</v>
      </c>
      <c r="S7" s="96"/>
      <c r="T7" s="97"/>
      <c r="U7" s="95" t="s">
        <v>43</v>
      </c>
      <c r="V7" s="96"/>
      <c r="W7" s="97"/>
      <c r="X7" s="9"/>
    </row>
    <row r="8" spans="1:24" s="11" customFormat="1" ht="31.5" x14ac:dyDescent="0.25">
      <c r="A8" s="10"/>
      <c r="B8" s="10"/>
      <c r="C8" s="73"/>
      <c r="D8" s="73"/>
      <c r="E8" s="94"/>
      <c r="F8" s="16" t="s">
        <v>21</v>
      </c>
      <c r="G8" s="16" t="s">
        <v>6</v>
      </c>
      <c r="H8" s="16" t="s">
        <v>8</v>
      </c>
      <c r="I8" s="16" t="s">
        <v>21</v>
      </c>
      <c r="J8" s="16" t="s">
        <v>6</v>
      </c>
      <c r="K8" s="16" t="s">
        <v>8</v>
      </c>
      <c r="L8" s="16" t="s">
        <v>21</v>
      </c>
      <c r="M8" s="16" t="s">
        <v>6</v>
      </c>
      <c r="N8" s="16" t="s">
        <v>8</v>
      </c>
      <c r="O8" s="16" t="s">
        <v>21</v>
      </c>
      <c r="P8" s="16" t="s">
        <v>6</v>
      </c>
      <c r="Q8" s="16" t="s">
        <v>8</v>
      </c>
      <c r="R8" s="16" t="s">
        <v>21</v>
      </c>
      <c r="S8" s="16" t="s">
        <v>6</v>
      </c>
      <c r="T8" s="16" t="s">
        <v>8</v>
      </c>
      <c r="U8" s="16" t="s">
        <v>21</v>
      </c>
      <c r="V8" s="16" t="s">
        <v>6</v>
      </c>
      <c r="W8" s="16" t="s">
        <v>8</v>
      </c>
      <c r="X8" s="16" t="s">
        <v>7</v>
      </c>
    </row>
    <row r="9" spans="1:24" s="32" customFormat="1" ht="39.75" customHeight="1" x14ac:dyDescent="0.25">
      <c r="A9" s="28"/>
      <c r="B9" s="28"/>
      <c r="C9" s="88" t="s">
        <v>12</v>
      </c>
      <c r="D9" s="89"/>
      <c r="E9" s="29"/>
      <c r="F9" s="30">
        <f>F10+F52+F55+F66+F75+F95+F92</f>
        <v>7663173.8999999994</v>
      </c>
      <c r="G9" s="30">
        <f t="shared" ref="G9:W9" si="0">G10+G52+G55+G66+G75+G95+G92</f>
        <v>596630.20000000007</v>
      </c>
      <c r="H9" s="30">
        <f t="shared" si="0"/>
        <v>8259804.0999999996</v>
      </c>
      <c r="I9" s="30">
        <f t="shared" si="0"/>
        <v>663277.80000000005</v>
      </c>
      <c r="J9" s="30">
        <f t="shared" si="0"/>
        <v>0</v>
      </c>
      <c r="K9" s="30">
        <f t="shared" si="0"/>
        <v>663277.80000000005</v>
      </c>
      <c r="L9" s="30">
        <f t="shared" si="0"/>
        <v>4908198.4000000004</v>
      </c>
      <c r="M9" s="30">
        <f t="shared" si="0"/>
        <v>3554443.8999999994</v>
      </c>
      <c r="N9" s="30">
        <f t="shared" si="0"/>
        <v>8462642.3000000007</v>
      </c>
      <c r="O9" s="30">
        <f t="shared" si="0"/>
        <v>375174.19999999995</v>
      </c>
      <c r="P9" s="30">
        <f t="shared" si="0"/>
        <v>0</v>
      </c>
      <c r="Q9" s="30">
        <f t="shared" si="0"/>
        <v>375174.19999999995</v>
      </c>
      <c r="R9" s="30">
        <f t="shared" si="0"/>
        <v>4385665.9000000004</v>
      </c>
      <c r="S9" s="30">
        <f t="shared" si="0"/>
        <v>3491936.9000000004</v>
      </c>
      <c r="T9" s="30">
        <f t="shared" si="0"/>
        <v>7877602.8000000007</v>
      </c>
      <c r="U9" s="30">
        <f t="shared" si="0"/>
        <v>388903.80000000005</v>
      </c>
      <c r="V9" s="30">
        <f t="shared" si="0"/>
        <v>0</v>
      </c>
      <c r="W9" s="30">
        <f t="shared" si="0"/>
        <v>388903.80000000005</v>
      </c>
      <c r="X9" s="31"/>
    </row>
    <row r="10" spans="1:24" s="2" customFormat="1" ht="33" customHeight="1" x14ac:dyDescent="0.25">
      <c r="A10" s="1"/>
      <c r="B10" s="1"/>
      <c r="C10" s="74" t="s">
        <v>13</v>
      </c>
      <c r="D10" s="74"/>
      <c r="E10" s="20"/>
      <c r="F10" s="33">
        <f>F11</f>
        <v>4880223.2999999989</v>
      </c>
      <c r="G10" s="33">
        <f t="shared" ref="G10:W10" si="1">G11</f>
        <v>426970.70000000007</v>
      </c>
      <c r="H10" s="33">
        <f t="shared" si="1"/>
        <v>5307193.9999999991</v>
      </c>
      <c r="I10" s="33">
        <f t="shared" si="1"/>
        <v>462250.9</v>
      </c>
      <c r="J10" s="33">
        <f t="shared" si="1"/>
        <v>0</v>
      </c>
      <c r="K10" s="33">
        <f t="shared" si="1"/>
        <v>462250.9</v>
      </c>
      <c r="L10" s="33">
        <f t="shared" si="1"/>
        <v>3401664.8000000003</v>
      </c>
      <c r="M10" s="33">
        <f t="shared" si="1"/>
        <v>2190388.6999999997</v>
      </c>
      <c r="N10" s="33">
        <f t="shared" si="1"/>
        <v>5592053.5000000009</v>
      </c>
      <c r="O10" s="33">
        <f t="shared" si="1"/>
        <v>105073.7</v>
      </c>
      <c r="P10" s="33">
        <f t="shared" si="1"/>
        <v>0</v>
      </c>
      <c r="Q10" s="33">
        <f t="shared" si="1"/>
        <v>105073.7</v>
      </c>
      <c r="R10" s="33">
        <f t="shared" si="1"/>
        <v>3133628.2000000007</v>
      </c>
      <c r="S10" s="33">
        <f t="shared" si="1"/>
        <v>2466869.5</v>
      </c>
      <c r="T10" s="33">
        <f t="shared" si="1"/>
        <v>5600497.7000000011</v>
      </c>
      <c r="U10" s="33">
        <f t="shared" si="1"/>
        <v>0</v>
      </c>
      <c r="V10" s="33">
        <f t="shared" si="1"/>
        <v>0</v>
      </c>
      <c r="W10" s="33">
        <f t="shared" si="1"/>
        <v>0</v>
      </c>
      <c r="X10" s="20"/>
    </row>
    <row r="11" spans="1:24" s="2" customFormat="1" ht="33" customHeight="1" x14ac:dyDescent="0.25">
      <c r="A11" s="1"/>
      <c r="B11" s="1"/>
      <c r="C11" s="68" t="s">
        <v>2</v>
      </c>
      <c r="D11" s="68"/>
      <c r="E11" s="20"/>
      <c r="F11" s="34">
        <f t="shared" ref="F11:W11" si="2">F12+F14+F16+F17+F18+F19+F20+F21+F23+F25+F26+F27+F29+F30+F33+F37+F38+F40+F43+F46+F47+F48+F49+F50+F13+F15+F24+F28+F31+F32+F34+F35+F36+F39+F41+F42+F44+F45+F51+F22</f>
        <v>4880223.2999999989</v>
      </c>
      <c r="G11" s="34">
        <f t="shared" si="2"/>
        <v>426970.70000000007</v>
      </c>
      <c r="H11" s="34">
        <f t="shared" si="2"/>
        <v>5307193.9999999991</v>
      </c>
      <c r="I11" s="34">
        <f t="shared" si="2"/>
        <v>462250.9</v>
      </c>
      <c r="J11" s="34">
        <f t="shared" si="2"/>
        <v>0</v>
      </c>
      <c r="K11" s="34">
        <f t="shared" si="2"/>
        <v>462250.9</v>
      </c>
      <c r="L11" s="34">
        <f t="shared" si="2"/>
        <v>3401664.8000000003</v>
      </c>
      <c r="M11" s="34">
        <f t="shared" si="2"/>
        <v>2190388.6999999997</v>
      </c>
      <c r="N11" s="34">
        <f t="shared" si="2"/>
        <v>5592053.5000000009</v>
      </c>
      <c r="O11" s="34">
        <f t="shared" si="2"/>
        <v>105073.7</v>
      </c>
      <c r="P11" s="34">
        <f t="shared" si="2"/>
        <v>0</v>
      </c>
      <c r="Q11" s="34">
        <f t="shared" si="2"/>
        <v>105073.7</v>
      </c>
      <c r="R11" s="34">
        <f t="shared" si="2"/>
        <v>3133628.2000000007</v>
      </c>
      <c r="S11" s="34">
        <f t="shared" si="2"/>
        <v>2466869.5</v>
      </c>
      <c r="T11" s="34">
        <f t="shared" si="2"/>
        <v>5600497.7000000011</v>
      </c>
      <c r="U11" s="34">
        <f t="shared" si="2"/>
        <v>0</v>
      </c>
      <c r="V11" s="34">
        <f t="shared" si="2"/>
        <v>0</v>
      </c>
      <c r="W11" s="34">
        <f t="shared" si="2"/>
        <v>0</v>
      </c>
      <c r="X11" s="20"/>
    </row>
    <row r="12" spans="1:24" s="2" customFormat="1" ht="78.75" x14ac:dyDescent="0.25">
      <c r="A12" s="1"/>
      <c r="B12" s="1"/>
      <c r="C12" s="83" t="s">
        <v>45</v>
      </c>
      <c r="D12" s="35" t="s">
        <v>75</v>
      </c>
      <c r="E12" s="20" t="s">
        <v>74</v>
      </c>
      <c r="F12" s="34">
        <v>193020.2</v>
      </c>
      <c r="G12" s="34">
        <v>-193020.2</v>
      </c>
      <c r="H12" s="34">
        <f>F12+G12</f>
        <v>0</v>
      </c>
      <c r="I12" s="34"/>
      <c r="J12" s="34"/>
      <c r="K12" s="34">
        <f>I12+J12</f>
        <v>0</v>
      </c>
      <c r="L12" s="34">
        <v>193020.2</v>
      </c>
      <c r="M12" s="34">
        <v>-193020.2</v>
      </c>
      <c r="N12" s="34">
        <f>L12+M12</f>
        <v>0</v>
      </c>
      <c r="O12" s="34"/>
      <c r="P12" s="34"/>
      <c r="Q12" s="34">
        <f>O12+P12</f>
        <v>0</v>
      </c>
      <c r="R12" s="34">
        <v>275053.8</v>
      </c>
      <c r="S12" s="34">
        <v>-63990.9</v>
      </c>
      <c r="T12" s="34">
        <f>R12+S12</f>
        <v>211062.9</v>
      </c>
      <c r="U12" s="34"/>
      <c r="V12" s="34"/>
      <c r="W12" s="34">
        <f>U12+V12</f>
        <v>0</v>
      </c>
      <c r="X12" s="20" t="s">
        <v>119</v>
      </c>
    </row>
    <row r="13" spans="1:24" s="2" customFormat="1" ht="47.25" x14ac:dyDescent="0.25">
      <c r="A13" s="1"/>
      <c r="B13" s="1"/>
      <c r="C13" s="85"/>
      <c r="D13" s="35" t="s">
        <v>52</v>
      </c>
      <c r="E13" s="20" t="s">
        <v>76</v>
      </c>
      <c r="F13" s="34"/>
      <c r="G13" s="34">
        <v>94628.3</v>
      </c>
      <c r="H13" s="34">
        <f t="shared" ref="H13:H51" si="3">F13+G13</f>
        <v>94628.3</v>
      </c>
      <c r="I13" s="34"/>
      <c r="J13" s="34"/>
      <c r="K13" s="34">
        <f t="shared" ref="K13:K51" si="4">I13+J13</f>
        <v>0</v>
      </c>
      <c r="L13" s="34"/>
      <c r="M13" s="34">
        <v>174083.4</v>
      </c>
      <c r="N13" s="34">
        <f t="shared" ref="N13:N51" si="5">L13+M13</f>
        <v>174083.4</v>
      </c>
      <c r="O13" s="34"/>
      <c r="P13" s="34"/>
      <c r="Q13" s="34">
        <f t="shared" ref="Q13:Q51" si="6">O13+P13</f>
        <v>0</v>
      </c>
      <c r="R13" s="34"/>
      <c r="S13" s="34">
        <v>74056.800000000003</v>
      </c>
      <c r="T13" s="34">
        <f t="shared" ref="T13:T51" si="7">R13+S13</f>
        <v>74056.800000000003</v>
      </c>
      <c r="U13" s="34"/>
      <c r="V13" s="34"/>
      <c r="W13" s="34">
        <f t="shared" ref="W13:W51" si="8">U13+V13</f>
        <v>0</v>
      </c>
      <c r="X13" s="20" t="s">
        <v>125</v>
      </c>
    </row>
    <row r="14" spans="1:24" s="2" customFormat="1" ht="47.25" x14ac:dyDescent="0.25">
      <c r="A14" s="1"/>
      <c r="B14" s="1"/>
      <c r="C14" s="76" t="s">
        <v>46</v>
      </c>
      <c r="D14" s="35" t="s">
        <v>80</v>
      </c>
      <c r="E14" s="20" t="s">
        <v>76</v>
      </c>
      <c r="F14" s="34">
        <v>365236.7</v>
      </c>
      <c r="G14" s="34">
        <v>162363.1</v>
      </c>
      <c r="H14" s="34">
        <f t="shared" si="3"/>
        <v>527599.80000000005</v>
      </c>
      <c r="I14" s="34"/>
      <c r="J14" s="34"/>
      <c r="K14" s="34">
        <f t="shared" si="4"/>
        <v>0</v>
      </c>
      <c r="L14" s="34">
        <v>0</v>
      </c>
      <c r="M14" s="34"/>
      <c r="N14" s="34">
        <f t="shared" si="5"/>
        <v>0</v>
      </c>
      <c r="O14" s="34"/>
      <c r="P14" s="34"/>
      <c r="Q14" s="34">
        <f t="shared" si="6"/>
        <v>0</v>
      </c>
      <c r="R14" s="34">
        <v>0</v>
      </c>
      <c r="S14" s="34"/>
      <c r="T14" s="34">
        <f t="shared" si="7"/>
        <v>0</v>
      </c>
      <c r="U14" s="34"/>
      <c r="V14" s="34"/>
      <c r="W14" s="34">
        <f t="shared" si="8"/>
        <v>0</v>
      </c>
      <c r="X14" s="54" t="s">
        <v>120</v>
      </c>
    </row>
    <row r="15" spans="1:24" s="2" customFormat="1" ht="47.25" x14ac:dyDescent="0.25">
      <c r="A15" s="1"/>
      <c r="B15" s="1"/>
      <c r="C15" s="77"/>
      <c r="D15" s="35" t="s">
        <v>53</v>
      </c>
      <c r="E15" s="20" t="s">
        <v>76</v>
      </c>
      <c r="F15" s="34"/>
      <c r="G15" s="34">
        <v>2533.1999999999998</v>
      </c>
      <c r="H15" s="34">
        <f t="shared" si="3"/>
        <v>2533.1999999999998</v>
      </c>
      <c r="I15" s="34"/>
      <c r="J15" s="34"/>
      <c r="K15" s="34">
        <f t="shared" si="4"/>
        <v>0</v>
      </c>
      <c r="L15" s="34"/>
      <c r="M15" s="34"/>
      <c r="N15" s="34">
        <f t="shared" si="5"/>
        <v>0</v>
      </c>
      <c r="O15" s="34"/>
      <c r="P15" s="34"/>
      <c r="Q15" s="34">
        <f t="shared" si="6"/>
        <v>0</v>
      </c>
      <c r="R15" s="34"/>
      <c r="S15" s="34"/>
      <c r="T15" s="34">
        <f t="shared" si="7"/>
        <v>0</v>
      </c>
      <c r="U15" s="34"/>
      <c r="V15" s="34"/>
      <c r="W15" s="34">
        <f t="shared" si="8"/>
        <v>0</v>
      </c>
      <c r="X15" s="54" t="s">
        <v>120</v>
      </c>
    </row>
    <row r="16" spans="1:24" s="40" customFormat="1" ht="31.5" hidden="1" x14ac:dyDescent="0.25">
      <c r="A16" s="36"/>
      <c r="B16" s="36">
        <v>0</v>
      </c>
      <c r="C16" s="77"/>
      <c r="D16" s="37" t="s">
        <v>93</v>
      </c>
      <c r="E16" s="20" t="s">
        <v>74</v>
      </c>
      <c r="F16" s="38">
        <v>84305.1</v>
      </c>
      <c r="G16" s="38"/>
      <c r="H16" s="38">
        <f t="shared" si="3"/>
        <v>84305.1</v>
      </c>
      <c r="I16" s="38"/>
      <c r="J16" s="38"/>
      <c r="K16" s="38">
        <f t="shared" si="4"/>
        <v>0</v>
      </c>
      <c r="L16" s="38">
        <v>120134</v>
      </c>
      <c r="M16" s="38"/>
      <c r="N16" s="38">
        <f t="shared" si="5"/>
        <v>120134</v>
      </c>
      <c r="O16" s="38"/>
      <c r="P16" s="38"/>
      <c r="Q16" s="38">
        <f t="shared" si="6"/>
        <v>0</v>
      </c>
      <c r="R16" s="38">
        <v>161386.29999999999</v>
      </c>
      <c r="S16" s="38"/>
      <c r="T16" s="38">
        <f t="shared" si="7"/>
        <v>161386.29999999999</v>
      </c>
      <c r="U16" s="38"/>
      <c r="V16" s="38"/>
      <c r="W16" s="38">
        <f t="shared" si="8"/>
        <v>0</v>
      </c>
      <c r="X16" s="39"/>
    </row>
    <row r="17" spans="1:24" s="2" customFormat="1" ht="63" x14ac:dyDescent="0.25">
      <c r="A17" s="1"/>
      <c r="B17" s="1"/>
      <c r="C17" s="77"/>
      <c r="D17" s="35" t="s">
        <v>81</v>
      </c>
      <c r="E17" s="20" t="s">
        <v>74</v>
      </c>
      <c r="F17" s="34">
        <v>175685.9</v>
      </c>
      <c r="G17" s="34"/>
      <c r="H17" s="34">
        <f t="shared" si="3"/>
        <v>175685.9</v>
      </c>
      <c r="I17" s="34"/>
      <c r="J17" s="34"/>
      <c r="K17" s="34">
        <f t="shared" si="4"/>
        <v>0</v>
      </c>
      <c r="L17" s="34">
        <v>175685.9</v>
      </c>
      <c r="M17" s="34"/>
      <c r="N17" s="34">
        <f t="shared" si="5"/>
        <v>175685.9</v>
      </c>
      <c r="O17" s="34"/>
      <c r="P17" s="34"/>
      <c r="Q17" s="34">
        <f t="shared" si="6"/>
        <v>0</v>
      </c>
      <c r="R17" s="34">
        <v>250352.4</v>
      </c>
      <c r="S17" s="34">
        <v>83450.8</v>
      </c>
      <c r="T17" s="34">
        <f t="shared" si="7"/>
        <v>333803.2</v>
      </c>
      <c r="U17" s="34"/>
      <c r="V17" s="34"/>
      <c r="W17" s="34">
        <f t="shared" si="8"/>
        <v>0</v>
      </c>
      <c r="X17" s="54" t="s">
        <v>120</v>
      </c>
    </row>
    <row r="18" spans="1:24" s="2" customFormat="1" ht="63" x14ac:dyDescent="0.25">
      <c r="A18" s="1"/>
      <c r="B18" s="1"/>
      <c r="C18" s="77"/>
      <c r="D18" s="35" t="s">
        <v>82</v>
      </c>
      <c r="E18" s="20" t="s">
        <v>74</v>
      </c>
      <c r="F18" s="34">
        <v>175685.9</v>
      </c>
      <c r="G18" s="34"/>
      <c r="H18" s="34">
        <f t="shared" si="3"/>
        <v>175685.9</v>
      </c>
      <c r="I18" s="34"/>
      <c r="J18" s="34"/>
      <c r="K18" s="34">
        <f t="shared" si="4"/>
        <v>0</v>
      </c>
      <c r="L18" s="34">
        <v>175685.9</v>
      </c>
      <c r="M18" s="34"/>
      <c r="N18" s="34">
        <f t="shared" si="5"/>
        <v>175685.9</v>
      </c>
      <c r="O18" s="34"/>
      <c r="P18" s="34"/>
      <c r="Q18" s="34">
        <f t="shared" si="6"/>
        <v>0</v>
      </c>
      <c r="R18" s="34">
        <v>250326</v>
      </c>
      <c r="S18" s="34">
        <v>83442</v>
      </c>
      <c r="T18" s="34">
        <f t="shared" si="7"/>
        <v>333768</v>
      </c>
      <c r="U18" s="34"/>
      <c r="V18" s="34"/>
      <c r="W18" s="34">
        <f t="shared" si="8"/>
        <v>0</v>
      </c>
      <c r="X18" s="54" t="s">
        <v>120</v>
      </c>
    </row>
    <row r="19" spans="1:24" s="2" customFormat="1" ht="63" x14ac:dyDescent="0.25">
      <c r="A19" s="1"/>
      <c r="B19" s="1"/>
      <c r="C19" s="77"/>
      <c r="D19" s="35" t="s">
        <v>83</v>
      </c>
      <c r="E19" s="20" t="s">
        <v>74</v>
      </c>
      <c r="F19" s="34">
        <v>175685.9</v>
      </c>
      <c r="G19" s="34"/>
      <c r="H19" s="34">
        <f t="shared" si="3"/>
        <v>175685.9</v>
      </c>
      <c r="I19" s="34"/>
      <c r="J19" s="34"/>
      <c r="K19" s="34">
        <f t="shared" si="4"/>
        <v>0</v>
      </c>
      <c r="L19" s="34">
        <v>175685.9</v>
      </c>
      <c r="M19" s="34"/>
      <c r="N19" s="34">
        <f t="shared" si="5"/>
        <v>175685.9</v>
      </c>
      <c r="O19" s="34"/>
      <c r="P19" s="34"/>
      <c r="Q19" s="34">
        <f t="shared" si="6"/>
        <v>0</v>
      </c>
      <c r="R19" s="34">
        <v>250326</v>
      </c>
      <c r="S19" s="34">
        <v>83442</v>
      </c>
      <c r="T19" s="34">
        <f t="shared" si="7"/>
        <v>333768</v>
      </c>
      <c r="U19" s="34"/>
      <c r="V19" s="34"/>
      <c r="W19" s="34">
        <f t="shared" si="8"/>
        <v>0</v>
      </c>
      <c r="X19" s="54" t="s">
        <v>120</v>
      </c>
    </row>
    <row r="20" spans="1:24" s="2" customFormat="1" ht="63" x14ac:dyDescent="0.25">
      <c r="A20" s="1"/>
      <c r="B20" s="1"/>
      <c r="C20" s="77"/>
      <c r="D20" s="35" t="s">
        <v>84</v>
      </c>
      <c r="E20" s="20" t="s">
        <v>74</v>
      </c>
      <c r="F20" s="34">
        <v>175685.9</v>
      </c>
      <c r="G20" s="34"/>
      <c r="H20" s="34">
        <f t="shared" si="3"/>
        <v>175685.9</v>
      </c>
      <c r="I20" s="34"/>
      <c r="J20" s="34"/>
      <c r="K20" s="34">
        <f t="shared" si="4"/>
        <v>0</v>
      </c>
      <c r="L20" s="34">
        <v>175685.9</v>
      </c>
      <c r="M20" s="34"/>
      <c r="N20" s="34">
        <f t="shared" si="5"/>
        <v>175685.9</v>
      </c>
      <c r="O20" s="34"/>
      <c r="P20" s="34"/>
      <c r="Q20" s="34">
        <f t="shared" si="6"/>
        <v>0</v>
      </c>
      <c r="R20" s="34">
        <v>187763.1</v>
      </c>
      <c r="S20" s="34">
        <v>62587.7</v>
      </c>
      <c r="T20" s="34">
        <f t="shared" si="7"/>
        <v>250350.8</v>
      </c>
      <c r="U20" s="34"/>
      <c r="V20" s="34"/>
      <c r="W20" s="34">
        <f t="shared" si="8"/>
        <v>0</v>
      </c>
      <c r="X20" s="54" t="s">
        <v>120</v>
      </c>
    </row>
    <row r="21" spans="1:24" s="40" customFormat="1" ht="63" hidden="1" x14ac:dyDescent="0.25">
      <c r="A21" s="36"/>
      <c r="B21" s="36">
        <v>0</v>
      </c>
      <c r="C21" s="77"/>
      <c r="D21" s="37" t="s">
        <v>95</v>
      </c>
      <c r="E21" s="39" t="s">
        <v>94</v>
      </c>
      <c r="F21" s="38">
        <v>246491.7</v>
      </c>
      <c r="G21" s="38"/>
      <c r="H21" s="38">
        <f t="shared" si="3"/>
        <v>246491.7</v>
      </c>
      <c r="I21" s="38">
        <v>105639.3</v>
      </c>
      <c r="J21" s="38"/>
      <c r="K21" s="38">
        <f t="shared" si="4"/>
        <v>105639.3</v>
      </c>
      <c r="L21" s="38">
        <v>128423.5</v>
      </c>
      <c r="M21" s="38"/>
      <c r="N21" s="38">
        <f t="shared" si="5"/>
        <v>128423.5</v>
      </c>
      <c r="O21" s="38">
        <v>105073.7</v>
      </c>
      <c r="P21" s="38"/>
      <c r="Q21" s="38">
        <f t="shared" si="6"/>
        <v>105073.7</v>
      </c>
      <c r="R21" s="38">
        <v>0</v>
      </c>
      <c r="S21" s="38"/>
      <c r="T21" s="38">
        <f t="shared" si="7"/>
        <v>0</v>
      </c>
      <c r="U21" s="38">
        <v>0</v>
      </c>
      <c r="V21" s="38"/>
      <c r="W21" s="38">
        <f t="shared" si="8"/>
        <v>0</v>
      </c>
      <c r="X21" s="39"/>
    </row>
    <row r="22" spans="1:24" s="59" customFormat="1" hidden="1" x14ac:dyDescent="0.25">
      <c r="A22" s="58"/>
      <c r="B22" s="58">
        <v>0</v>
      </c>
      <c r="C22" s="78"/>
      <c r="D22" s="61"/>
      <c r="E22" s="62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2"/>
    </row>
    <row r="23" spans="1:24" s="2" customFormat="1" ht="47.25" x14ac:dyDescent="0.25">
      <c r="A23" s="1"/>
      <c r="B23" s="1"/>
      <c r="C23" s="76" t="s">
        <v>47</v>
      </c>
      <c r="D23" s="35" t="s">
        <v>85</v>
      </c>
      <c r="E23" s="20" t="s">
        <v>76</v>
      </c>
      <c r="F23" s="34">
        <v>189261.1</v>
      </c>
      <c r="G23" s="34">
        <v>125738.9</v>
      </c>
      <c r="H23" s="34">
        <f t="shared" si="3"/>
        <v>315000</v>
      </c>
      <c r="I23" s="34"/>
      <c r="J23" s="34"/>
      <c r="K23" s="34">
        <f t="shared" si="4"/>
        <v>0</v>
      </c>
      <c r="L23" s="34">
        <v>190617.3</v>
      </c>
      <c r="M23" s="34">
        <v>394131.1</v>
      </c>
      <c r="N23" s="34">
        <f t="shared" si="5"/>
        <v>584748.39999999991</v>
      </c>
      <c r="O23" s="34"/>
      <c r="P23" s="34"/>
      <c r="Q23" s="34">
        <f t="shared" si="6"/>
        <v>0</v>
      </c>
      <c r="R23" s="34">
        <v>100000</v>
      </c>
      <c r="S23" s="34">
        <v>98563.7</v>
      </c>
      <c r="T23" s="34">
        <f t="shared" si="7"/>
        <v>198563.7</v>
      </c>
      <c r="U23" s="34"/>
      <c r="V23" s="34"/>
      <c r="W23" s="34">
        <f t="shared" si="8"/>
        <v>0</v>
      </c>
      <c r="X23" s="54" t="s">
        <v>120</v>
      </c>
    </row>
    <row r="24" spans="1:24" s="2" customFormat="1" ht="47.25" x14ac:dyDescent="0.25">
      <c r="A24" s="1"/>
      <c r="B24" s="1"/>
      <c r="C24" s="77"/>
      <c r="D24" s="35" t="s">
        <v>54</v>
      </c>
      <c r="E24" s="20" t="s">
        <v>76</v>
      </c>
      <c r="F24" s="34"/>
      <c r="G24" s="34">
        <v>457094.97000000009</v>
      </c>
      <c r="H24" s="34">
        <f t="shared" si="3"/>
        <v>457094.97000000009</v>
      </c>
      <c r="I24" s="34"/>
      <c r="J24" s="34"/>
      <c r="K24" s="34">
        <f t="shared" si="4"/>
        <v>0</v>
      </c>
      <c r="L24" s="34"/>
      <c r="M24" s="34"/>
      <c r="N24" s="34">
        <f t="shared" si="5"/>
        <v>0</v>
      </c>
      <c r="O24" s="34"/>
      <c r="P24" s="34"/>
      <c r="Q24" s="34">
        <f t="shared" si="6"/>
        <v>0</v>
      </c>
      <c r="R24" s="34"/>
      <c r="S24" s="34"/>
      <c r="T24" s="34">
        <f t="shared" si="7"/>
        <v>0</v>
      </c>
      <c r="U24" s="34"/>
      <c r="V24" s="34"/>
      <c r="W24" s="34">
        <f t="shared" si="8"/>
        <v>0</v>
      </c>
      <c r="X24" s="54" t="s">
        <v>120</v>
      </c>
    </row>
    <row r="25" spans="1:24" s="2" customFormat="1" ht="47.25" x14ac:dyDescent="0.25">
      <c r="A25" s="1"/>
      <c r="B25" s="1"/>
      <c r="C25" s="77"/>
      <c r="D25" s="35" t="s">
        <v>86</v>
      </c>
      <c r="E25" s="20" t="s">
        <v>76</v>
      </c>
      <c r="F25" s="34">
        <v>308527.59999999998</v>
      </c>
      <c r="G25" s="34">
        <v>107536.63000000003</v>
      </c>
      <c r="H25" s="34">
        <f t="shared" si="3"/>
        <v>416064.23</v>
      </c>
      <c r="I25" s="34"/>
      <c r="J25" s="34"/>
      <c r="K25" s="34">
        <f t="shared" si="4"/>
        <v>0</v>
      </c>
      <c r="L25" s="34">
        <v>0</v>
      </c>
      <c r="M25" s="34"/>
      <c r="N25" s="34">
        <f t="shared" si="5"/>
        <v>0</v>
      </c>
      <c r="O25" s="34"/>
      <c r="P25" s="34"/>
      <c r="Q25" s="34">
        <f t="shared" si="6"/>
        <v>0</v>
      </c>
      <c r="R25" s="34">
        <v>0</v>
      </c>
      <c r="S25" s="34"/>
      <c r="T25" s="34">
        <f t="shared" si="7"/>
        <v>0</v>
      </c>
      <c r="U25" s="34"/>
      <c r="V25" s="34"/>
      <c r="W25" s="34">
        <f t="shared" si="8"/>
        <v>0</v>
      </c>
      <c r="X25" s="54" t="s">
        <v>120</v>
      </c>
    </row>
    <row r="26" spans="1:24" s="2" customFormat="1" ht="47.25" x14ac:dyDescent="0.25">
      <c r="A26" s="1"/>
      <c r="B26" s="1"/>
      <c r="C26" s="77"/>
      <c r="D26" s="35" t="s">
        <v>87</v>
      </c>
      <c r="E26" s="20" t="s">
        <v>74</v>
      </c>
      <c r="F26" s="34">
        <v>195915.5</v>
      </c>
      <c r="G26" s="34"/>
      <c r="H26" s="34">
        <f t="shared" si="3"/>
        <v>195915.5</v>
      </c>
      <c r="I26" s="34"/>
      <c r="J26" s="34"/>
      <c r="K26" s="34">
        <f t="shared" si="4"/>
        <v>0</v>
      </c>
      <c r="L26" s="34">
        <v>258006.6</v>
      </c>
      <c r="M26" s="34"/>
      <c r="N26" s="34">
        <f t="shared" si="5"/>
        <v>258006.6</v>
      </c>
      <c r="O26" s="34"/>
      <c r="P26" s="34"/>
      <c r="Q26" s="34">
        <f t="shared" si="6"/>
        <v>0</v>
      </c>
      <c r="R26" s="34">
        <v>222288.5</v>
      </c>
      <c r="S26" s="34">
        <v>65177.2</v>
      </c>
      <c r="T26" s="34">
        <f t="shared" si="7"/>
        <v>287465.7</v>
      </c>
      <c r="U26" s="34"/>
      <c r="V26" s="34"/>
      <c r="W26" s="34">
        <f t="shared" si="8"/>
        <v>0</v>
      </c>
      <c r="X26" s="54" t="s">
        <v>120</v>
      </c>
    </row>
    <row r="27" spans="1:24" s="2" customFormat="1" ht="47.25" x14ac:dyDescent="0.25">
      <c r="A27" s="1"/>
      <c r="B27" s="1"/>
      <c r="C27" s="78"/>
      <c r="D27" s="35" t="s">
        <v>88</v>
      </c>
      <c r="E27" s="20" t="s">
        <v>74</v>
      </c>
      <c r="F27" s="34">
        <v>387589.5</v>
      </c>
      <c r="G27" s="34"/>
      <c r="H27" s="34">
        <f t="shared" si="3"/>
        <v>387589.5</v>
      </c>
      <c r="I27" s="34"/>
      <c r="J27" s="34"/>
      <c r="K27" s="34">
        <f t="shared" si="4"/>
        <v>0</v>
      </c>
      <c r="L27" s="34">
        <v>421459.6</v>
      </c>
      <c r="M27" s="34"/>
      <c r="N27" s="34">
        <f t="shared" si="5"/>
        <v>421459.6</v>
      </c>
      <c r="O27" s="34"/>
      <c r="P27" s="34"/>
      <c r="Q27" s="34">
        <f t="shared" si="6"/>
        <v>0</v>
      </c>
      <c r="R27" s="34">
        <v>319405.5</v>
      </c>
      <c r="S27" s="34">
        <v>106468.5</v>
      </c>
      <c r="T27" s="34">
        <f t="shared" si="7"/>
        <v>425874</v>
      </c>
      <c r="U27" s="34"/>
      <c r="V27" s="34"/>
      <c r="W27" s="34">
        <f t="shared" si="8"/>
        <v>0</v>
      </c>
      <c r="X27" s="54" t="s">
        <v>120</v>
      </c>
    </row>
    <row r="28" spans="1:24" s="2" customFormat="1" ht="47.25" x14ac:dyDescent="0.25">
      <c r="A28" s="1"/>
      <c r="B28" s="1"/>
      <c r="C28" s="76" t="s">
        <v>48</v>
      </c>
      <c r="D28" s="35" t="s">
        <v>55</v>
      </c>
      <c r="E28" s="20" t="s">
        <v>76</v>
      </c>
      <c r="F28" s="34"/>
      <c r="G28" s="34">
        <v>22353.5</v>
      </c>
      <c r="H28" s="34">
        <f t="shared" si="3"/>
        <v>22353.5</v>
      </c>
      <c r="I28" s="34"/>
      <c r="J28" s="34"/>
      <c r="K28" s="34">
        <f t="shared" si="4"/>
        <v>0</v>
      </c>
      <c r="L28" s="34"/>
      <c r="M28" s="34">
        <v>240000</v>
      </c>
      <c r="N28" s="34">
        <f t="shared" si="5"/>
        <v>240000</v>
      </c>
      <c r="O28" s="34"/>
      <c r="P28" s="34"/>
      <c r="Q28" s="34">
        <f t="shared" si="6"/>
        <v>0</v>
      </c>
      <c r="R28" s="34"/>
      <c r="S28" s="34">
        <v>259622.2</v>
      </c>
      <c r="T28" s="34">
        <f t="shared" si="7"/>
        <v>259622.2</v>
      </c>
      <c r="U28" s="34"/>
      <c r="V28" s="34"/>
      <c r="W28" s="34">
        <f t="shared" si="8"/>
        <v>0</v>
      </c>
      <c r="X28" s="20" t="s">
        <v>125</v>
      </c>
    </row>
    <row r="29" spans="1:24" s="2" customFormat="1" ht="63" x14ac:dyDescent="0.25">
      <c r="A29" s="1"/>
      <c r="B29" s="1"/>
      <c r="C29" s="77"/>
      <c r="D29" s="35" t="s">
        <v>89</v>
      </c>
      <c r="E29" s="20" t="s">
        <v>74</v>
      </c>
      <c r="F29" s="34">
        <v>171360.3</v>
      </c>
      <c r="G29" s="34"/>
      <c r="H29" s="34">
        <f t="shared" si="3"/>
        <v>171360.3</v>
      </c>
      <c r="I29" s="34"/>
      <c r="J29" s="34"/>
      <c r="K29" s="34">
        <f t="shared" si="4"/>
        <v>0</v>
      </c>
      <c r="L29" s="34">
        <v>195349.5</v>
      </c>
      <c r="M29" s="34"/>
      <c r="N29" s="34">
        <f t="shared" si="5"/>
        <v>195349.5</v>
      </c>
      <c r="O29" s="34"/>
      <c r="P29" s="34"/>
      <c r="Q29" s="34">
        <f t="shared" si="6"/>
        <v>0</v>
      </c>
      <c r="R29" s="34">
        <v>196822.3</v>
      </c>
      <c r="S29" s="34">
        <v>65607.399999999994</v>
      </c>
      <c r="T29" s="34">
        <f t="shared" si="7"/>
        <v>262429.69999999995</v>
      </c>
      <c r="U29" s="34"/>
      <c r="V29" s="34"/>
      <c r="W29" s="34">
        <f t="shared" si="8"/>
        <v>0</v>
      </c>
      <c r="X29" s="54" t="s">
        <v>120</v>
      </c>
    </row>
    <row r="30" spans="1:24" s="2" customFormat="1" ht="63" x14ac:dyDescent="0.25">
      <c r="A30" s="1"/>
      <c r="B30" s="1"/>
      <c r="C30" s="78"/>
      <c r="D30" s="35" t="s">
        <v>90</v>
      </c>
      <c r="E30" s="20" t="s">
        <v>74</v>
      </c>
      <c r="F30" s="34">
        <v>165210.4</v>
      </c>
      <c r="G30" s="34">
        <v>-165210.4</v>
      </c>
      <c r="H30" s="34">
        <f t="shared" si="3"/>
        <v>0</v>
      </c>
      <c r="I30" s="34"/>
      <c r="J30" s="34"/>
      <c r="K30" s="34">
        <f t="shared" si="4"/>
        <v>0</v>
      </c>
      <c r="L30" s="34">
        <v>72479.199999999997</v>
      </c>
      <c r="M30" s="34">
        <v>-72479.199999999997</v>
      </c>
      <c r="N30" s="34">
        <f t="shared" si="5"/>
        <v>0</v>
      </c>
      <c r="O30" s="34"/>
      <c r="P30" s="34"/>
      <c r="Q30" s="34">
        <f t="shared" si="6"/>
        <v>0</v>
      </c>
      <c r="R30" s="34">
        <v>72479.199999999997</v>
      </c>
      <c r="S30" s="34">
        <v>77423.5</v>
      </c>
      <c r="T30" s="34">
        <f t="shared" si="7"/>
        <v>149902.70000000001</v>
      </c>
      <c r="U30" s="34"/>
      <c r="V30" s="34"/>
      <c r="W30" s="34">
        <f t="shared" si="8"/>
        <v>0</v>
      </c>
      <c r="X30" s="20" t="s">
        <v>119</v>
      </c>
    </row>
    <row r="31" spans="1:24" s="2" customFormat="1" ht="94.5" x14ac:dyDescent="0.25">
      <c r="A31" s="1"/>
      <c r="B31" s="1"/>
      <c r="C31" s="41" t="s">
        <v>56</v>
      </c>
      <c r="D31" s="35" t="s">
        <v>57</v>
      </c>
      <c r="E31" s="20" t="s">
        <v>76</v>
      </c>
      <c r="F31" s="34"/>
      <c r="G31" s="34">
        <v>60000</v>
      </c>
      <c r="H31" s="34">
        <f t="shared" si="3"/>
        <v>60000</v>
      </c>
      <c r="I31" s="34"/>
      <c r="J31" s="34"/>
      <c r="K31" s="34">
        <f t="shared" si="4"/>
        <v>0</v>
      </c>
      <c r="L31" s="34"/>
      <c r="M31" s="34">
        <v>505551</v>
      </c>
      <c r="N31" s="34">
        <f t="shared" si="5"/>
        <v>505551</v>
      </c>
      <c r="O31" s="34"/>
      <c r="P31" s="34"/>
      <c r="Q31" s="34">
        <f t="shared" si="6"/>
        <v>0</v>
      </c>
      <c r="R31" s="34"/>
      <c r="S31" s="34">
        <v>565551</v>
      </c>
      <c r="T31" s="34">
        <f t="shared" si="7"/>
        <v>565551</v>
      </c>
      <c r="U31" s="34"/>
      <c r="V31" s="34"/>
      <c r="W31" s="34">
        <f t="shared" si="8"/>
        <v>0</v>
      </c>
      <c r="X31" s="20" t="s">
        <v>125</v>
      </c>
    </row>
    <row r="32" spans="1:24" s="2" customFormat="1" ht="94.5" x14ac:dyDescent="0.25">
      <c r="A32" s="1"/>
      <c r="B32" s="1"/>
      <c r="C32" s="41" t="s">
        <v>58</v>
      </c>
      <c r="D32" s="35" t="s">
        <v>59</v>
      </c>
      <c r="E32" s="20" t="s">
        <v>76</v>
      </c>
      <c r="F32" s="34"/>
      <c r="G32" s="34">
        <v>44625.1</v>
      </c>
      <c r="H32" s="34">
        <f t="shared" si="3"/>
        <v>44625.1</v>
      </c>
      <c r="I32" s="34"/>
      <c r="J32" s="34"/>
      <c r="K32" s="34">
        <f t="shared" si="4"/>
        <v>0</v>
      </c>
      <c r="L32" s="34"/>
      <c r="M32" s="34"/>
      <c r="N32" s="34">
        <f t="shared" si="5"/>
        <v>0</v>
      </c>
      <c r="O32" s="34"/>
      <c r="P32" s="34"/>
      <c r="Q32" s="34">
        <f t="shared" si="6"/>
        <v>0</v>
      </c>
      <c r="R32" s="34"/>
      <c r="S32" s="34"/>
      <c r="T32" s="34">
        <f t="shared" si="7"/>
        <v>0</v>
      </c>
      <c r="U32" s="34"/>
      <c r="V32" s="34"/>
      <c r="W32" s="34">
        <f t="shared" si="8"/>
        <v>0</v>
      </c>
      <c r="X32" s="54" t="s">
        <v>120</v>
      </c>
    </row>
    <row r="33" spans="1:24" s="2" customFormat="1" ht="78.75" x14ac:dyDescent="0.25">
      <c r="A33" s="1"/>
      <c r="B33" s="1"/>
      <c r="C33" s="35" t="s">
        <v>49</v>
      </c>
      <c r="D33" s="35" t="s">
        <v>60</v>
      </c>
      <c r="E33" s="20" t="s">
        <v>74</v>
      </c>
      <c r="F33" s="34">
        <v>130642.4</v>
      </c>
      <c r="G33" s="34"/>
      <c r="H33" s="34">
        <f t="shared" si="3"/>
        <v>130642.4</v>
      </c>
      <c r="I33" s="34"/>
      <c r="J33" s="34"/>
      <c r="K33" s="34">
        <f t="shared" si="4"/>
        <v>0</v>
      </c>
      <c r="L33" s="34">
        <v>130642.4</v>
      </c>
      <c r="M33" s="34">
        <v>55521.9</v>
      </c>
      <c r="N33" s="34">
        <f t="shared" si="5"/>
        <v>186164.3</v>
      </c>
      <c r="O33" s="34"/>
      <c r="P33" s="34"/>
      <c r="Q33" s="34">
        <f t="shared" si="6"/>
        <v>0</v>
      </c>
      <c r="R33" s="34">
        <v>186164.5</v>
      </c>
      <c r="S33" s="34">
        <v>63926</v>
      </c>
      <c r="T33" s="34">
        <f t="shared" si="7"/>
        <v>250090.5</v>
      </c>
      <c r="U33" s="34"/>
      <c r="V33" s="34"/>
      <c r="W33" s="34">
        <f t="shared" si="8"/>
        <v>0</v>
      </c>
      <c r="X33" s="54" t="s">
        <v>120</v>
      </c>
    </row>
    <row r="34" spans="1:24" s="2" customFormat="1" ht="47.25" x14ac:dyDescent="0.25">
      <c r="A34" s="1"/>
      <c r="B34" s="1"/>
      <c r="C34" s="42" t="s">
        <v>3</v>
      </c>
      <c r="D34" s="35" t="s">
        <v>61</v>
      </c>
      <c r="E34" s="20" t="s">
        <v>76</v>
      </c>
      <c r="F34" s="34"/>
      <c r="G34" s="34">
        <v>27977.200000000001</v>
      </c>
      <c r="H34" s="34">
        <f t="shared" si="3"/>
        <v>27977.200000000001</v>
      </c>
      <c r="I34" s="34"/>
      <c r="J34" s="34"/>
      <c r="K34" s="34">
        <f t="shared" si="4"/>
        <v>0</v>
      </c>
      <c r="L34" s="34"/>
      <c r="M34" s="34"/>
      <c r="N34" s="34">
        <f t="shared" si="5"/>
        <v>0</v>
      </c>
      <c r="O34" s="34"/>
      <c r="P34" s="34"/>
      <c r="Q34" s="34">
        <f t="shared" si="6"/>
        <v>0</v>
      </c>
      <c r="R34" s="34"/>
      <c r="S34" s="34"/>
      <c r="T34" s="34">
        <f t="shared" si="7"/>
        <v>0</v>
      </c>
      <c r="U34" s="34"/>
      <c r="V34" s="34"/>
      <c r="W34" s="34">
        <f t="shared" si="8"/>
        <v>0</v>
      </c>
      <c r="X34" s="20" t="s">
        <v>119</v>
      </c>
    </row>
    <row r="35" spans="1:24" s="2" customFormat="1" ht="63" x14ac:dyDescent="0.25">
      <c r="A35" s="1"/>
      <c r="B35" s="1"/>
      <c r="C35" s="83" t="s">
        <v>15</v>
      </c>
      <c r="D35" s="35" t="s">
        <v>62</v>
      </c>
      <c r="E35" s="20" t="s">
        <v>76</v>
      </c>
      <c r="F35" s="34"/>
      <c r="G35" s="34">
        <v>861.2</v>
      </c>
      <c r="H35" s="34">
        <f t="shared" si="3"/>
        <v>861.2</v>
      </c>
      <c r="I35" s="34"/>
      <c r="J35" s="34"/>
      <c r="K35" s="34">
        <f t="shared" si="4"/>
        <v>0</v>
      </c>
      <c r="L35" s="34"/>
      <c r="M35" s="34"/>
      <c r="N35" s="34">
        <f t="shared" si="5"/>
        <v>0</v>
      </c>
      <c r="O35" s="34"/>
      <c r="P35" s="34"/>
      <c r="Q35" s="34">
        <f t="shared" si="6"/>
        <v>0</v>
      </c>
      <c r="R35" s="34"/>
      <c r="S35" s="34"/>
      <c r="T35" s="34">
        <f t="shared" si="7"/>
        <v>0</v>
      </c>
      <c r="U35" s="34"/>
      <c r="V35" s="34"/>
      <c r="W35" s="34">
        <f t="shared" si="8"/>
        <v>0</v>
      </c>
      <c r="X35" s="20" t="s">
        <v>119</v>
      </c>
    </row>
    <row r="36" spans="1:24" s="2" customFormat="1" ht="47.25" x14ac:dyDescent="0.25">
      <c r="A36" s="1"/>
      <c r="B36" s="1"/>
      <c r="C36" s="84"/>
      <c r="D36" s="35" t="s">
        <v>63</v>
      </c>
      <c r="E36" s="20" t="s">
        <v>76</v>
      </c>
      <c r="F36" s="34"/>
      <c r="G36" s="34">
        <v>20000</v>
      </c>
      <c r="H36" s="34">
        <f t="shared" si="3"/>
        <v>20000</v>
      </c>
      <c r="I36" s="34"/>
      <c r="J36" s="34"/>
      <c r="K36" s="34">
        <f t="shared" si="4"/>
        <v>0</v>
      </c>
      <c r="L36" s="34"/>
      <c r="M36" s="34">
        <v>236800.4</v>
      </c>
      <c r="N36" s="34">
        <f t="shared" si="5"/>
        <v>236800.4</v>
      </c>
      <c r="O36" s="34"/>
      <c r="P36" s="34"/>
      <c r="Q36" s="34">
        <f t="shared" si="6"/>
        <v>0</v>
      </c>
      <c r="R36" s="34"/>
      <c r="S36" s="34">
        <v>236800.30000000002</v>
      </c>
      <c r="T36" s="34">
        <f t="shared" si="7"/>
        <v>236800.30000000002</v>
      </c>
      <c r="U36" s="34"/>
      <c r="V36" s="34"/>
      <c r="W36" s="34">
        <f t="shared" si="8"/>
        <v>0</v>
      </c>
      <c r="X36" s="20" t="s">
        <v>125</v>
      </c>
    </row>
    <row r="37" spans="1:24" s="2" customFormat="1" ht="47.25" x14ac:dyDescent="0.25">
      <c r="A37" s="1"/>
      <c r="B37" s="1"/>
      <c r="C37" s="84"/>
      <c r="D37" s="35" t="s">
        <v>91</v>
      </c>
      <c r="E37" s="20" t="s">
        <v>76</v>
      </c>
      <c r="F37" s="34">
        <v>134041.60000000001</v>
      </c>
      <c r="G37" s="34">
        <v>22983.1</v>
      </c>
      <c r="H37" s="34">
        <f t="shared" si="3"/>
        <v>157024.70000000001</v>
      </c>
      <c r="I37" s="34"/>
      <c r="J37" s="34"/>
      <c r="K37" s="34">
        <f t="shared" si="4"/>
        <v>0</v>
      </c>
      <c r="L37" s="34">
        <v>0</v>
      </c>
      <c r="M37" s="34"/>
      <c r="N37" s="34">
        <f t="shared" si="5"/>
        <v>0</v>
      </c>
      <c r="O37" s="34"/>
      <c r="P37" s="34"/>
      <c r="Q37" s="34">
        <f t="shared" si="6"/>
        <v>0</v>
      </c>
      <c r="R37" s="34">
        <v>0</v>
      </c>
      <c r="S37" s="34"/>
      <c r="T37" s="34">
        <f t="shared" si="7"/>
        <v>0</v>
      </c>
      <c r="U37" s="34"/>
      <c r="V37" s="34"/>
      <c r="W37" s="34">
        <f t="shared" si="8"/>
        <v>0</v>
      </c>
      <c r="X37" s="20" t="s">
        <v>119</v>
      </c>
    </row>
    <row r="38" spans="1:24" s="40" customFormat="1" ht="31.5" hidden="1" x14ac:dyDescent="0.25">
      <c r="A38" s="36"/>
      <c r="B38" s="36">
        <v>0</v>
      </c>
      <c r="C38" s="84"/>
      <c r="D38" s="37" t="s">
        <v>96</v>
      </c>
      <c r="E38" s="39" t="s">
        <v>76</v>
      </c>
      <c r="F38" s="38">
        <v>206354.1</v>
      </c>
      <c r="G38" s="38"/>
      <c r="H38" s="38">
        <f t="shared" si="3"/>
        <v>206354.1</v>
      </c>
      <c r="I38" s="38"/>
      <c r="J38" s="38"/>
      <c r="K38" s="38">
        <f t="shared" si="4"/>
        <v>0</v>
      </c>
      <c r="L38" s="38">
        <v>365614.5</v>
      </c>
      <c r="M38" s="38"/>
      <c r="N38" s="38">
        <f t="shared" si="5"/>
        <v>365614.5</v>
      </c>
      <c r="O38" s="38"/>
      <c r="P38" s="38"/>
      <c r="Q38" s="38">
        <f t="shared" si="6"/>
        <v>0</v>
      </c>
      <c r="R38" s="38">
        <v>223243.2</v>
      </c>
      <c r="S38" s="38"/>
      <c r="T38" s="38">
        <f t="shared" si="7"/>
        <v>223243.2</v>
      </c>
      <c r="U38" s="38"/>
      <c r="V38" s="38"/>
      <c r="W38" s="38">
        <f t="shared" si="8"/>
        <v>0</v>
      </c>
      <c r="X38" s="39"/>
    </row>
    <row r="39" spans="1:24" s="2" customFormat="1" ht="47.25" x14ac:dyDescent="0.25">
      <c r="A39" s="1"/>
      <c r="B39" s="1"/>
      <c r="C39" s="85"/>
      <c r="D39" s="35" t="s">
        <v>64</v>
      </c>
      <c r="E39" s="20" t="s">
        <v>76</v>
      </c>
      <c r="F39" s="34"/>
      <c r="G39" s="34">
        <v>20000</v>
      </c>
      <c r="H39" s="34">
        <f t="shared" si="3"/>
        <v>20000</v>
      </c>
      <c r="I39" s="34"/>
      <c r="J39" s="34"/>
      <c r="K39" s="34">
        <f t="shared" si="4"/>
        <v>0</v>
      </c>
      <c r="L39" s="34"/>
      <c r="M39" s="34">
        <v>218103.4</v>
      </c>
      <c r="N39" s="34">
        <f t="shared" si="5"/>
        <v>218103.4</v>
      </c>
      <c r="O39" s="34"/>
      <c r="P39" s="34"/>
      <c r="Q39" s="34">
        <f t="shared" si="6"/>
        <v>0</v>
      </c>
      <c r="R39" s="34"/>
      <c r="S39" s="34">
        <v>238103.4</v>
      </c>
      <c r="T39" s="34">
        <f t="shared" si="7"/>
        <v>238103.4</v>
      </c>
      <c r="U39" s="34"/>
      <c r="V39" s="34"/>
      <c r="W39" s="34">
        <f t="shared" si="8"/>
        <v>0</v>
      </c>
      <c r="X39" s="20" t="s">
        <v>125</v>
      </c>
    </row>
    <row r="40" spans="1:24" s="2" customFormat="1" ht="31.5" x14ac:dyDescent="0.25">
      <c r="A40" s="1"/>
      <c r="B40" s="1"/>
      <c r="C40" s="83" t="s">
        <v>10</v>
      </c>
      <c r="D40" s="35" t="s">
        <v>92</v>
      </c>
      <c r="E40" s="20" t="s">
        <v>76</v>
      </c>
      <c r="F40" s="34">
        <v>161359.79999999999</v>
      </c>
      <c r="G40" s="34">
        <v>-82882.3</v>
      </c>
      <c r="H40" s="34">
        <f t="shared" si="3"/>
        <v>78477.499999999985</v>
      </c>
      <c r="I40" s="34"/>
      <c r="J40" s="34"/>
      <c r="K40" s="34">
        <f t="shared" si="4"/>
        <v>0</v>
      </c>
      <c r="L40" s="34">
        <v>189514.4</v>
      </c>
      <c r="M40" s="34"/>
      <c r="N40" s="34">
        <f t="shared" si="5"/>
        <v>189514.4</v>
      </c>
      <c r="O40" s="34"/>
      <c r="P40" s="34"/>
      <c r="Q40" s="34">
        <f t="shared" si="6"/>
        <v>0</v>
      </c>
      <c r="R40" s="34">
        <v>0</v>
      </c>
      <c r="S40" s="34"/>
      <c r="T40" s="34">
        <f t="shared" si="7"/>
        <v>0</v>
      </c>
      <c r="U40" s="34"/>
      <c r="V40" s="34"/>
      <c r="W40" s="34">
        <f t="shared" si="8"/>
        <v>0</v>
      </c>
      <c r="X40" s="48" t="s">
        <v>122</v>
      </c>
    </row>
    <row r="41" spans="1:24" s="2" customFormat="1" ht="47.25" x14ac:dyDescent="0.25">
      <c r="A41" s="1"/>
      <c r="B41" s="1"/>
      <c r="C41" s="84"/>
      <c r="D41" s="35" t="s">
        <v>65</v>
      </c>
      <c r="E41" s="20" t="s">
        <v>76</v>
      </c>
      <c r="F41" s="34"/>
      <c r="G41" s="34">
        <v>45206.8</v>
      </c>
      <c r="H41" s="34">
        <f t="shared" si="3"/>
        <v>45206.8</v>
      </c>
      <c r="I41" s="34"/>
      <c r="J41" s="34"/>
      <c r="K41" s="34">
        <f t="shared" si="4"/>
        <v>0</v>
      </c>
      <c r="L41" s="34"/>
      <c r="M41" s="34">
        <v>45206.7</v>
      </c>
      <c r="N41" s="34">
        <f t="shared" si="5"/>
        <v>45206.7</v>
      </c>
      <c r="O41" s="34"/>
      <c r="P41" s="34"/>
      <c r="Q41" s="34">
        <f t="shared" si="6"/>
        <v>0</v>
      </c>
      <c r="R41" s="34"/>
      <c r="S41" s="34"/>
      <c r="T41" s="34">
        <f t="shared" si="7"/>
        <v>0</v>
      </c>
      <c r="U41" s="34"/>
      <c r="V41" s="34"/>
      <c r="W41" s="34">
        <f t="shared" si="8"/>
        <v>0</v>
      </c>
      <c r="X41" s="20" t="s">
        <v>125</v>
      </c>
    </row>
    <row r="42" spans="1:24" s="2" customFormat="1" ht="47.25" x14ac:dyDescent="0.25">
      <c r="A42" s="1"/>
      <c r="B42" s="1"/>
      <c r="C42" s="84"/>
      <c r="D42" s="35" t="s">
        <v>66</v>
      </c>
      <c r="E42" s="20" t="s">
        <v>76</v>
      </c>
      <c r="F42" s="34"/>
      <c r="G42" s="34">
        <v>57308.3</v>
      </c>
      <c r="H42" s="34">
        <f t="shared" si="3"/>
        <v>57308.3</v>
      </c>
      <c r="I42" s="34"/>
      <c r="J42" s="34"/>
      <c r="K42" s="34">
        <f t="shared" si="4"/>
        <v>0</v>
      </c>
      <c r="L42" s="34"/>
      <c r="M42" s="34">
        <v>57308.2</v>
      </c>
      <c r="N42" s="34">
        <f t="shared" si="5"/>
        <v>57308.2</v>
      </c>
      <c r="O42" s="34"/>
      <c r="P42" s="34"/>
      <c r="Q42" s="34">
        <f t="shared" si="6"/>
        <v>0</v>
      </c>
      <c r="R42" s="34"/>
      <c r="S42" s="34"/>
      <c r="T42" s="34">
        <f t="shared" si="7"/>
        <v>0</v>
      </c>
      <c r="U42" s="34"/>
      <c r="V42" s="34"/>
      <c r="W42" s="34">
        <f t="shared" si="8"/>
        <v>0</v>
      </c>
      <c r="X42" s="20" t="s">
        <v>125</v>
      </c>
    </row>
    <row r="43" spans="1:24" s="40" customFormat="1" hidden="1" x14ac:dyDescent="0.25">
      <c r="A43" s="36"/>
      <c r="B43" s="36">
        <v>0</v>
      </c>
      <c r="C43" s="85"/>
      <c r="D43" s="37" t="s">
        <v>97</v>
      </c>
      <c r="E43" s="39" t="s">
        <v>94</v>
      </c>
      <c r="F43" s="38">
        <v>196771.7</v>
      </c>
      <c r="G43" s="38"/>
      <c r="H43" s="38">
        <f t="shared" si="3"/>
        <v>196771.7</v>
      </c>
      <c r="I43" s="38">
        <v>125804.8</v>
      </c>
      <c r="J43" s="38"/>
      <c r="K43" s="38">
        <f t="shared" si="4"/>
        <v>125804.8</v>
      </c>
      <c r="L43" s="38">
        <v>0</v>
      </c>
      <c r="M43" s="38"/>
      <c r="N43" s="38">
        <f t="shared" si="5"/>
        <v>0</v>
      </c>
      <c r="O43" s="38">
        <v>0</v>
      </c>
      <c r="P43" s="38"/>
      <c r="Q43" s="38">
        <f t="shared" si="6"/>
        <v>0</v>
      </c>
      <c r="R43" s="38">
        <v>0</v>
      </c>
      <c r="S43" s="38"/>
      <c r="T43" s="38">
        <f t="shared" si="7"/>
        <v>0</v>
      </c>
      <c r="U43" s="38">
        <v>0</v>
      </c>
      <c r="V43" s="38"/>
      <c r="W43" s="38">
        <f t="shared" si="8"/>
        <v>0</v>
      </c>
      <c r="X43" s="39"/>
    </row>
    <row r="44" spans="1:24" s="2" customFormat="1" ht="63" x14ac:dyDescent="0.25">
      <c r="A44" s="1"/>
      <c r="B44" s="1"/>
      <c r="C44" s="83" t="s">
        <v>16</v>
      </c>
      <c r="D44" s="35" t="s">
        <v>67</v>
      </c>
      <c r="E44" s="20" t="s">
        <v>76</v>
      </c>
      <c r="F44" s="34"/>
      <c r="G44" s="34">
        <v>20000</v>
      </c>
      <c r="H44" s="34">
        <f t="shared" si="3"/>
        <v>20000</v>
      </c>
      <c r="I44" s="34"/>
      <c r="J44" s="34"/>
      <c r="K44" s="34">
        <f t="shared" si="4"/>
        <v>0</v>
      </c>
      <c r="L44" s="34"/>
      <c r="M44" s="34">
        <v>182544.2</v>
      </c>
      <c r="N44" s="34">
        <f t="shared" si="5"/>
        <v>182544.2</v>
      </c>
      <c r="O44" s="34"/>
      <c r="P44" s="34"/>
      <c r="Q44" s="34">
        <f t="shared" si="6"/>
        <v>0</v>
      </c>
      <c r="R44" s="34"/>
      <c r="S44" s="34"/>
      <c r="T44" s="34">
        <f t="shared" si="7"/>
        <v>0</v>
      </c>
      <c r="U44" s="34"/>
      <c r="V44" s="34"/>
      <c r="W44" s="34">
        <f t="shared" si="8"/>
        <v>0</v>
      </c>
      <c r="X44" s="20" t="s">
        <v>125</v>
      </c>
    </row>
    <row r="45" spans="1:24" s="2" customFormat="1" ht="47.25" x14ac:dyDescent="0.25">
      <c r="A45" s="1"/>
      <c r="B45" s="1"/>
      <c r="C45" s="85"/>
      <c r="D45" s="35" t="s">
        <v>68</v>
      </c>
      <c r="E45" s="20" t="s">
        <v>76</v>
      </c>
      <c r="F45" s="34"/>
      <c r="G45" s="34">
        <v>20000</v>
      </c>
      <c r="H45" s="34">
        <f t="shared" si="3"/>
        <v>20000</v>
      </c>
      <c r="I45" s="34"/>
      <c r="J45" s="34"/>
      <c r="K45" s="34">
        <f t="shared" si="4"/>
        <v>0</v>
      </c>
      <c r="L45" s="34"/>
      <c r="M45" s="34">
        <v>346637.79999999993</v>
      </c>
      <c r="N45" s="34">
        <f t="shared" si="5"/>
        <v>346637.79999999993</v>
      </c>
      <c r="O45" s="34"/>
      <c r="P45" s="34"/>
      <c r="Q45" s="34">
        <f t="shared" si="6"/>
        <v>0</v>
      </c>
      <c r="R45" s="34"/>
      <c r="S45" s="34">
        <v>366637.9</v>
      </c>
      <c r="T45" s="34">
        <f t="shared" si="7"/>
        <v>366637.9</v>
      </c>
      <c r="U45" s="34"/>
      <c r="V45" s="34"/>
      <c r="W45" s="34">
        <f t="shared" si="8"/>
        <v>0</v>
      </c>
      <c r="X45" s="20" t="s">
        <v>125</v>
      </c>
    </row>
    <row r="46" spans="1:24" s="2" customFormat="1" ht="31.5" x14ac:dyDescent="0.25">
      <c r="A46" s="1"/>
      <c r="B46" s="1"/>
      <c r="C46" s="83" t="s">
        <v>25</v>
      </c>
      <c r="D46" s="35" t="s">
        <v>78</v>
      </c>
      <c r="E46" s="20" t="s">
        <v>77</v>
      </c>
      <c r="F46" s="34">
        <f>278901+95438</f>
        <v>374339</v>
      </c>
      <c r="G46" s="34">
        <v>-278901</v>
      </c>
      <c r="H46" s="34">
        <f t="shared" si="3"/>
        <v>95438</v>
      </c>
      <c r="I46" s="34">
        <v>61017.7</v>
      </c>
      <c r="J46" s="34"/>
      <c r="K46" s="34">
        <f t="shared" si="4"/>
        <v>61017.7</v>
      </c>
      <c r="L46" s="34">
        <v>0</v>
      </c>
      <c r="M46" s="34"/>
      <c r="N46" s="34">
        <f t="shared" si="5"/>
        <v>0</v>
      </c>
      <c r="O46" s="34">
        <v>0</v>
      </c>
      <c r="P46" s="34"/>
      <c r="Q46" s="34">
        <f t="shared" si="6"/>
        <v>0</v>
      </c>
      <c r="R46" s="34">
        <v>0</v>
      </c>
      <c r="S46" s="34"/>
      <c r="T46" s="34">
        <f t="shared" si="7"/>
        <v>0</v>
      </c>
      <c r="U46" s="34">
        <v>0</v>
      </c>
      <c r="V46" s="34"/>
      <c r="W46" s="34">
        <f t="shared" si="8"/>
        <v>0</v>
      </c>
      <c r="X46" s="48" t="s">
        <v>124</v>
      </c>
    </row>
    <row r="47" spans="1:24" s="40" customFormat="1" ht="47.25" hidden="1" x14ac:dyDescent="0.25">
      <c r="A47" s="36"/>
      <c r="B47" s="36">
        <v>0</v>
      </c>
      <c r="C47" s="84"/>
      <c r="D47" s="37" t="s">
        <v>98</v>
      </c>
      <c r="E47" s="39" t="s">
        <v>74</v>
      </c>
      <c r="F47" s="38">
        <v>114121.1</v>
      </c>
      <c r="G47" s="38"/>
      <c r="H47" s="38">
        <f t="shared" si="3"/>
        <v>114121.1</v>
      </c>
      <c r="I47" s="38"/>
      <c r="J47" s="38"/>
      <c r="K47" s="38">
        <f t="shared" si="4"/>
        <v>0</v>
      </c>
      <c r="L47" s="38">
        <v>216830</v>
      </c>
      <c r="M47" s="38"/>
      <c r="N47" s="38">
        <f t="shared" si="5"/>
        <v>216830</v>
      </c>
      <c r="O47" s="38"/>
      <c r="P47" s="38"/>
      <c r="Q47" s="38">
        <f t="shared" si="6"/>
        <v>0</v>
      </c>
      <c r="R47" s="38">
        <v>219008.7</v>
      </c>
      <c r="S47" s="38"/>
      <c r="T47" s="38">
        <f t="shared" si="7"/>
        <v>219008.7</v>
      </c>
      <c r="U47" s="38"/>
      <c r="V47" s="38"/>
      <c r="W47" s="38">
        <f t="shared" si="8"/>
        <v>0</v>
      </c>
      <c r="X47" s="39"/>
    </row>
    <row r="48" spans="1:24" s="40" customFormat="1" ht="63" hidden="1" x14ac:dyDescent="0.25">
      <c r="A48" s="36"/>
      <c r="B48" s="36">
        <v>0</v>
      </c>
      <c r="C48" s="84"/>
      <c r="D48" s="37" t="s">
        <v>99</v>
      </c>
      <c r="E48" s="39" t="s">
        <v>74</v>
      </c>
      <c r="F48" s="38">
        <v>114121.1</v>
      </c>
      <c r="G48" s="38"/>
      <c r="H48" s="38">
        <f t="shared" si="3"/>
        <v>114121.1</v>
      </c>
      <c r="I48" s="38"/>
      <c r="J48" s="38"/>
      <c r="K48" s="38">
        <f t="shared" si="4"/>
        <v>0</v>
      </c>
      <c r="L48" s="38">
        <v>216830</v>
      </c>
      <c r="M48" s="38"/>
      <c r="N48" s="38">
        <f t="shared" si="5"/>
        <v>216830</v>
      </c>
      <c r="O48" s="38"/>
      <c r="P48" s="38"/>
      <c r="Q48" s="38">
        <f t="shared" si="6"/>
        <v>0</v>
      </c>
      <c r="R48" s="38">
        <v>219008.7</v>
      </c>
      <c r="S48" s="38"/>
      <c r="T48" s="38">
        <f t="shared" si="7"/>
        <v>219008.7</v>
      </c>
      <c r="U48" s="38"/>
      <c r="V48" s="38"/>
      <c r="W48" s="38">
        <f t="shared" si="8"/>
        <v>0</v>
      </c>
      <c r="X48" s="39"/>
    </row>
    <row r="49" spans="1:25" s="40" customFormat="1" hidden="1" x14ac:dyDescent="0.25">
      <c r="A49" s="36"/>
      <c r="B49" s="36">
        <v>0</v>
      </c>
      <c r="C49" s="85"/>
      <c r="D49" s="37" t="s">
        <v>100</v>
      </c>
      <c r="E49" s="39" t="s">
        <v>94</v>
      </c>
      <c r="F49" s="38">
        <v>265567.59999999998</v>
      </c>
      <c r="G49" s="38"/>
      <c r="H49" s="38">
        <f t="shared" si="3"/>
        <v>265567.59999999998</v>
      </c>
      <c r="I49" s="38">
        <v>169789.1</v>
      </c>
      <c r="J49" s="38"/>
      <c r="K49" s="38">
        <f t="shared" si="4"/>
        <v>169789.1</v>
      </c>
      <c r="L49" s="38">
        <v>0</v>
      </c>
      <c r="M49" s="38"/>
      <c r="N49" s="38">
        <f t="shared" si="5"/>
        <v>0</v>
      </c>
      <c r="O49" s="38">
        <v>0</v>
      </c>
      <c r="P49" s="38"/>
      <c r="Q49" s="38">
        <f t="shared" si="6"/>
        <v>0</v>
      </c>
      <c r="R49" s="38">
        <v>0</v>
      </c>
      <c r="S49" s="38"/>
      <c r="T49" s="38">
        <f t="shared" si="7"/>
        <v>0</v>
      </c>
      <c r="U49" s="38">
        <v>0</v>
      </c>
      <c r="V49" s="38"/>
      <c r="W49" s="38">
        <f t="shared" si="8"/>
        <v>0</v>
      </c>
      <c r="X49" s="39"/>
    </row>
    <row r="50" spans="1:25" s="2" customFormat="1" ht="47.25" x14ac:dyDescent="0.25">
      <c r="A50" s="1"/>
      <c r="B50" s="1"/>
      <c r="C50" s="83" t="s">
        <v>29</v>
      </c>
      <c r="D50" s="35" t="s">
        <v>79</v>
      </c>
      <c r="E50" s="20" t="s">
        <v>77</v>
      </c>
      <c r="F50" s="34">
        <v>173243.2</v>
      </c>
      <c r="G50" s="34">
        <v>-173243.2</v>
      </c>
      <c r="H50" s="34">
        <f t="shared" si="3"/>
        <v>0</v>
      </c>
      <c r="I50" s="34"/>
      <c r="J50" s="34"/>
      <c r="K50" s="34">
        <f t="shared" si="4"/>
        <v>0</v>
      </c>
      <c r="L50" s="34">
        <v>0</v>
      </c>
      <c r="M50" s="34"/>
      <c r="N50" s="34">
        <f t="shared" si="5"/>
        <v>0</v>
      </c>
      <c r="O50" s="34"/>
      <c r="P50" s="34"/>
      <c r="Q50" s="34">
        <f t="shared" si="6"/>
        <v>0</v>
      </c>
      <c r="R50" s="34">
        <v>0</v>
      </c>
      <c r="S50" s="34"/>
      <c r="T50" s="34">
        <f t="shared" si="7"/>
        <v>0</v>
      </c>
      <c r="U50" s="34"/>
      <c r="V50" s="34"/>
      <c r="W50" s="34">
        <f t="shared" si="8"/>
        <v>0</v>
      </c>
      <c r="X50" s="48" t="s">
        <v>123</v>
      </c>
    </row>
    <row r="51" spans="1:25" s="2" customFormat="1" ht="110.25" x14ac:dyDescent="0.25">
      <c r="A51" s="1"/>
      <c r="B51" s="1"/>
      <c r="C51" s="85"/>
      <c r="D51" s="35" t="s">
        <v>69</v>
      </c>
      <c r="E51" s="20" t="s">
        <v>76</v>
      </c>
      <c r="F51" s="34"/>
      <c r="G51" s="34">
        <v>9017.5</v>
      </c>
      <c r="H51" s="34">
        <f t="shared" si="3"/>
        <v>9017.5</v>
      </c>
      <c r="I51" s="34"/>
      <c r="J51" s="34"/>
      <c r="K51" s="34">
        <f t="shared" si="4"/>
        <v>0</v>
      </c>
      <c r="L51" s="34"/>
      <c r="M51" s="34"/>
      <c r="N51" s="34">
        <f t="shared" si="5"/>
        <v>0</v>
      </c>
      <c r="O51" s="34"/>
      <c r="P51" s="34"/>
      <c r="Q51" s="34">
        <f t="shared" si="6"/>
        <v>0</v>
      </c>
      <c r="R51" s="34"/>
      <c r="S51" s="34"/>
      <c r="T51" s="34">
        <f t="shared" si="7"/>
        <v>0</v>
      </c>
      <c r="U51" s="34"/>
      <c r="V51" s="34"/>
      <c r="W51" s="34">
        <f t="shared" si="8"/>
        <v>0</v>
      </c>
      <c r="X51" s="54" t="s">
        <v>120</v>
      </c>
    </row>
    <row r="52" spans="1:25" s="46" customFormat="1" x14ac:dyDescent="0.25">
      <c r="A52" s="43"/>
      <c r="B52" s="43"/>
      <c r="C52" s="74" t="s">
        <v>22</v>
      </c>
      <c r="D52" s="74"/>
      <c r="E52" s="44"/>
      <c r="F52" s="33">
        <f>F53</f>
        <v>264131.90000000002</v>
      </c>
      <c r="G52" s="33">
        <f t="shared" ref="G52:W55" si="9">G53</f>
        <v>-20473.7</v>
      </c>
      <c r="H52" s="33">
        <f t="shared" si="9"/>
        <v>243658.2</v>
      </c>
      <c r="I52" s="33">
        <f t="shared" si="9"/>
        <v>0</v>
      </c>
      <c r="J52" s="33">
        <f t="shared" si="9"/>
        <v>0</v>
      </c>
      <c r="K52" s="33">
        <f t="shared" si="9"/>
        <v>0</v>
      </c>
      <c r="L52" s="33">
        <f t="shared" si="9"/>
        <v>0</v>
      </c>
      <c r="M52" s="33">
        <f t="shared" si="9"/>
        <v>0</v>
      </c>
      <c r="N52" s="33">
        <f t="shared" si="9"/>
        <v>0</v>
      </c>
      <c r="O52" s="33">
        <f t="shared" si="9"/>
        <v>0</v>
      </c>
      <c r="P52" s="33">
        <f t="shared" si="9"/>
        <v>0</v>
      </c>
      <c r="Q52" s="33">
        <f t="shared" si="9"/>
        <v>0</v>
      </c>
      <c r="R52" s="33">
        <f t="shared" si="9"/>
        <v>0</v>
      </c>
      <c r="S52" s="33">
        <f t="shared" si="9"/>
        <v>0</v>
      </c>
      <c r="T52" s="33">
        <f t="shared" si="9"/>
        <v>0</v>
      </c>
      <c r="U52" s="33">
        <f t="shared" si="9"/>
        <v>0</v>
      </c>
      <c r="V52" s="33">
        <f t="shared" si="9"/>
        <v>0</v>
      </c>
      <c r="W52" s="33">
        <f t="shared" si="9"/>
        <v>0</v>
      </c>
      <c r="X52" s="45"/>
    </row>
    <row r="53" spans="1:25" s="2" customFormat="1" x14ac:dyDescent="0.25">
      <c r="A53" s="1"/>
      <c r="B53" s="1"/>
      <c r="C53" s="68" t="s">
        <v>32</v>
      </c>
      <c r="D53" s="68"/>
      <c r="E53" s="20"/>
      <c r="F53" s="34">
        <f>F54</f>
        <v>264131.90000000002</v>
      </c>
      <c r="G53" s="34">
        <f t="shared" si="9"/>
        <v>-20473.7</v>
      </c>
      <c r="H53" s="34">
        <f t="shared" si="9"/>
        <v>243658.2</v>
      </c>
      <c r="I53" s="34">
        <f t="shared" si="9"/>
        <v>0</v>
      </c>
      <c r="J53" s="34">
        <f t="shared" si="9"/>
        <v>0</v>
      </c>
      <c r="K53" s="34">
        <f t="shared" si="9"/>
        <v>0</v>
      </c>
      <c r="L53" s="34">
        <f t="shared" si="9"/>
        <v>0</v>
      </c>
      <c r="M53" s="34">
        <f t="shared" si="9"/>
        <v>0</v>
      </c>
      <c r="N53" s="34">
        <f t="shared" si="9"/>
        <v>0</v>
      </c>
      <c r="O53" s="34">
        <f t="shared" si="9"/>
        <v>0</v>
      </c>
      <c r="P53" s="34">
        <f t="shared" si="9"/>
        <v>0</v>
      </c>
      <c r="Q53" s="34">
        <f t="shared" si="9"/>
        <v>0</v>
      </c>
      <c r="R53" s="34">
        <f t="shared" si="9"/>
        <v>0</v>
      </c>
      <c r="S53" s="34">
        <f t="shared" si="9"/>
        <v>0</v>
      </c>
      <c r="T53" s="34">
        <f t="shared" si="9"/>
        <v>0</v>
      </c>
      <c r="U53" s="34">
        <f t="shared" si="9"/>
        <v>0</v>
      </c>
      <c r="V53" s="34">
        <f t="shared" si="9"/>
        <v>0</v>
      </c>
      <c r="W53" s="34">
        <f t="shared" si="9"/>
        <v>0</v>
      </c>
      <c r="X53" s="20"/>
    </row>
    <row r="54" spans="1:25" s="2" customFormat="1" ht="47.25" x14ac:dyDescent="0.25">
      <c r="A54" s="1"/>
      <c r="B54" s="1"/>
      <c r="C54" s="47" t="s">
        <v>30</v>
      </c>
      <c r="D54" s="60" t="s">
        <v>31</v>
      </c>
      <c r="E54" s="20" t="s">
        <v>76</v>
      </c>
      <c r="F54" s="34">
        <v>264131.90000000002</v>
      </c>
      <c r="G54" s="34">
        <v>-20473.7</v>
      </c>
      <c r="H54" s="34">
        <f>F54+G54</f>
        <v>243658.2</v>
      </c>
      <c r="I54" s="34"/>
      <c r="J54" s="34"/>
      <c r="K54" s="34"/>
      <c r="L54" s="34">
        <v>0</v>
      </c>
      <c r="M54" s="34">
        <v>0</v>
      </c>
      <c r="N54" s="34">
        <v>0</v>
      </c>
      <c r="O54" s="34"/>
      <c r="P54" s="34"/>
      <c r="Q54" s="34"/>
      <c r="R54" s="34">
        <v>0</v>
      </c>
      <c r="S54" s="34">
        <v>0</v>
      </c>
      <c r="T54" s="34">
        <v>0</v>
      </c>
      <c r="U54" s="34"/>
      <c r="V54" s="34"/>
      <c r="W54" s="34"/>
      <c r="X54" s="48" t="s">
        <v>122</v>
      </c>
    </row>
    <row r="55" spans="1:25" s="2" customFormat="1" x14ac:dyDescent="0.25">
      <c r="A55" s="1"/>
      <c r="B55" s="1"/>
      <c r="C55" s="74" t="s">
        <v>17</v>
      </c>
      <c r="D55" s="74"/>
      <c r="E55" s="20"/>
      <c r="F55" s="33">
        <f>F56</f>
        <v>418892.1</v>
      </c>
      <c r="G55" s="33">
        <f t="shared" si="9"/>
        <v>0</v>
      </c>
      <c r="H55" s="33">
        <f t="shared" si="9"/>
        <v>418892.1</v>
      </c>
      <c r="I55" s="33">
        <f t="shared" si="9"/>
        <v>0</v>
      </c>
      <c r="J55" s="33">
        <f t="shared" si="9"/>
        <v>0</v>
      </c>
      <c r="K55" s="33">
        <f t="shared" si="9"/>
        <v>0</v>
      </c>
      <c r="L55" s="33">
        <f t="shared" si="9"/>
        <v>329546.90000000002</v>
      </c>
      <c r="M55" s="33">
        <f t="shared" si="9"/>
        <v>1222506.7</v>
      </c>
      <c r="N55" s="33">
        <f t="shared" si="9"/>
        <v>1552053.6</v>
      </c>
      <c r="O55" s="33">
        <f t="shared" si="9"/>
        <v>0</v>
      </c>
      <c r="P55" s="33">
        <f t="shared" si="9"/>
        <v>0</v>
      </c>
      <c r="Q55" s="33">
        <f t="shared" si="9"/>
        <v>0</v>
      </c>
      <c r="R55" s="33">
        <f t="shared" si="9"/>
        <v>219664.2</v>
      </c>
      <c r="S55" s="33">
        <f t="shared" si="9"/>
        <v>1025067.4000000001</v>
      </c>
      <c r="T55" s="33">
        <f t="shared" si="9"/>
        <v>1244731.6000000001</v>
      </c>
      <c r="U55" s="33">
        <f t="shared" si="9"/>
        <v>90330.5</v>
      </c>
      <c r="V55" s="33">
        <f t="shared" si="9"/>
        <v>0</v>
      </c>
      <c r="W55" s="33">
        <f t="shared" si="9"/>
        <v>90330.5</v>
      </c>
      <c r="X55" s="20"/>
    </row>
    <row r="56" spans="1:25" s="2" customFormat="1" x14ac:dyDescent="0.25">
      <c r="A56" s="1"/>
      <c r="B56" s="1"/>
      <c r="C56" s="68" t="s">
        <v>18</v>
      </c>
      <c r="D56" s="68"/>
      <c r="E56" s="20"/>
      <c r="F56" s="34">
        <f>F57+F64+F65+F58+F59+F60+F61+F62+F63</f>
        <v>418892.1</v>
      </c>
      <c r="G56" s="34">
        <f t="shared" ref="G56:W56" si="10">G57+G64+G65+G58+G59+G60+G61+G62+G63</f>
        <v>0</v>
      </c>
      <c r="H56" s="34">
        <f t="shared" si="10"/>
        <v>418892.1</v>
      </c>
      <c r="I56" s="34">
        <f t="shared" si="10"/>
        <v>0</v>
      </c>
      <c r="J56" s="34">
        <f t="shared" si="10"/>
        <v>0</v>
      </c>
      <c r="K56" s="34">
        <f t="shared" si="10"/>
        <v>0</v>
      </c>
      <c r="L56" s="34">
        <f t="shared" si="10"/>
        <v>329546.90000000002</v>
      </c>
      <c r="M56" s="34">
        <f t="shared" si="10"/>
        <v>1222506.7</v>
      </c>
      <c r="N56" s="34">
        <f t="shared" si="10"/>
        <v>1552053.6</v>
      </c>
      <c r="O56" s="34">
        <f t="shared" si="10"/>
        <v>0</v>
      </c>
      <c r="P56" s="34">
        <f t="shared" si="10"/>
        <v>0</v>
      </c>
      <c r="Q56" s="34">
        <f t="shared" si="10"/>
        <v>0</v>
      </c>
      <c r="R56" s="34">
        <f t="shared" si="10"/>
        <v>219664.2</v>
      </c>
      <c r="S56" s="34">
        <f t="shared" si="10"/>
        <v>1025067.4000000001</v>
      </c>
      <c r="T56" s="34">
        <f t="shared" si="10"/>
        <v>1244731.6000000001</v>
      </c>
      <c r="U56" s="34">
        <f t="shared" si="10"/>
        <v>90330.5</v>
      </c>
      <c r="V56" s="34">
        <f t="shared" si="10"/>
        <v>0</v>
      </c>
      <c r="W56" s="34">
        <f t="shared" si="10"/>
        <v>90330.5</v>
      </c>
      <c r="X56" s="20"/>
    </row>
    <row r="57" spans="1:25" s="2" customFormat="1" ht="47.25" x14ac:dyDescent="0.25">
      <c r="A57" s="1"/>
      <c r="B57" s="1"/>
      <c r="C57" s="47" t="s">
        <v>24</v>
      </c>
      <c r="D57" s="60" t="s">
        <v>33</v>
      </c>
      <c r="E57" s="20" t="s">
        <v>76</v>
      </c>
      <c r="F57" s="34">
        <v>418892.1</v>
      </c>
      <c r="G57" s="34"/>
      <c r="H57" s="34">
        <f t="shared" ref="H57:H65" si="11">F57+G57</f>
        <v>418892.1</v>
      </c>
      <c r="I57" s="34"/>
      <c r="J57" s="34"/>
      <c r="K57" s="34">
        <f t="shared" ref="K57:K65" si="12">I57+J57</f>
        <v>0</v>
      </c>
      <c r="L57" s="34">
        <v>329546.90000000002</v>
      </c>
      <c r="M57" s="34">
        <v>168800</v>
      </c>
      <c r="N57" s="34">
        <f t="shared" ref="N57:N65" si="13">L57+M57</f>
        <v>498346.9</v>
      </c>
      <c r="O57" s="34"/>
      <c r="P57" s="34"/>
      <c r="Q57" s="34">
        <f t="shared" ref="Q57:Q65" si="14">O57+P57</f>
        <v>0</v>
      </c>
      <c r="R57" s="34"/>
      <c r="S57" s="34"/>
      <c r="T57" s="34">
        <f t="shared" ref="T57:T65" si="15">R57+S57</f>
        <v>0</v>
      </c>
      <c r="U57" s="34"/>
      <c r="V57" s="34"/>
      <c r="W57" s="34">
        <f t="shared" ref="W57:W65" si="16">U57+V57</f>
        <v>0</v>
      </c>
      <c r="X57" s="20" t="s">
        <v>119</v>
      </c>
    </row>
    <row r="58" spans="1:25" s="64" customFormat="1" ht="31.5" x14ac:dyDescent="0.25">
      <c r="A58" s="1"/>
      <c r="B58" s="1"/>
      <c r="C58" s="83" t="s">
        <v>113</v>
      </c>
      <c r="D58" s="67" t="s">
        <v>130</v>
      </c>
      <c r="E58" s="20" t="s">
        <v>74</v>
      </c>
      <c r="F58" s="34"/>
      <c r="G58" s="34"/>
      <c r="H58" s="34">
        <f t="shared" si="11"/>
        <v>0</v>
      </c>
      <c r="I58" s="34"/>
      <c r="J58" s="34"/>
      <c r="K58" s="34">
        <f t="shared" si="12"/>
        <v>0</v>
      </c>
      <c r="L58" s="34"/>
      <c r="M58" s="34">
        <v>116663.3</v>
      </c>
      <c r="N58" s="34">
        <f t="shared" si="13"/>
        <v>116663.3</v>
      </c>
      <c r="O58" s="34"/>
      <c r="P58" s="34"/>
      <c r="Q58" s="34">
        <f t="shared" si="14"/>
        <v>0</v>
      </c>
      <c r="R58" s="34"/>
      <c r="S58" s="34"/>
      <c r="T58" s="34">
        <f t="shared" si="15"/>
        <v>0</v>
      </c>
      <c r="U58" s="34"/>
      <c r="V58" s="34"/>
      <c r="W58" s="34">
        <f t="shared" si="16"/>
        <v>0</v>
      </c>
      <c r="X58" s="90" t="s">
        <v>129</v>
      </c>
      <c r="Y58" s="2"/>
    </row>
    <row r="59" spans="1:25" s="64" customFormat="1" ht="31.5" x14ac:dyDescent="0.25">
      <c r="A59" s="1"/>
      <c r="B59" s="1"/>
      <c r="C59" s="84"/>
      <c r="D59" s="67" t="s">
        <v>131</v>
      </c>
      <c r="E59" s="20" t="s">
        <v>74</v>
      </c>
      <c r="F59" s="34"/>
      <c r="G59" s="34"/>
      <c r="H59" s="34">
        <f t="shared" si="11"/>
        <v>0</v>
      </c>
      <c r="I59" s="34"/>
      <c r="J59" s="34"/>
      <c r="K59" s="34">
        <f t="shared" si="12"/>
        <v>0</v>
      </c>
      <c r="L59" s="34"/>
      <c r="M59" s="34">
        <v>127617.1</v>
      </c>
      <c r="N59" s="34">
        <f t="shared" si="13"/>
        <v>127617.1</v>
      </c>
      <c r="O59" s="34"/>
      <c r="P59" s="34"/>
      <c r="Q59" s="34">
        <f t="shared" si="14"/>
        <v>0</v>
      </c>
      <c r="R59" s="34"/>
      <c r="S59" s="34"/>
      <c r="T59" s="34">
        <f t="shared" si="15"/>
        <v>0</v>
      </c>
      <c r="U59" s="34"/>
      <c r="V59" s="34"/>
      <c r="W59" s="34">
        <f t="shared" si="16"/>
        <v>0</v>
      </c>
      <c r="X59" s="91"/>
      <c r="Y59" s="2"/>
    </row>
    <row r="60" spans="1:25" s="64" customFormat="1" x14ac:dyDescent="0.25">
      <c r="A60" s="1"/>
      <c r="B60" s="1"/>
      <c r="C60" s="84"/>
      <c r="D60" s="67" t="s">
        <v>128</v>
      </c>
      <c r="E60" s="20" t="s">
        <v>74</v>
      </c>
      <c r="F60" s="34"/>
      <c r="G60" s="34"/>
      <c r="H60" s="34">
        <f t="shared" si="11"/>
        <v>0</v>
      </c>
      <c r="I60" s="34"/>
      <c r="J60" s="34"/>
      <c r="K60" s="34">
        <f t="shared" si="12"/>
        <v>0</v>
      </c>
      <c r="L60" s="34"/>
      <c r="M60" s="34">
        <v>209979.3</v>
      </c>
      <c r="N60" s="34">
        <f t="shared" si="13"/>
        <v>209979.3</v>
      </c>
      <c r="O60" s="34"/>
      <c r="P60" s="34"/>
      <c r="Q60" s="34">
        <f t="shared" si="14"/>
        <v>0</v>
      </c>
      <c r="R60" s="34"/>
      <c r="S60" s="34"/>
      <c r="T60" s="34">
        <f t="shared" si="15"/>
        <v>0</v>
      </c>
      <c r="U60" s="34"/>
      <c r="V60" s="34"/>
      <c r="W60" s="34">
        <f t="shared" si="16"/>
        <v>0</v>
      </c>
      <c r="X60" s="91"/>
      <c r="Y60" s="2"/>
    </row>
    <row r="61" spans="1:25" s="64" customFormat="1" x14ac:dyDescent="0.25">
      <c r="A61" s="1"/>
      <c r="B61" s="1"/>
      <c r="C61" s="84"/>
      <c r="D61" s="67" t="s">
        <v>128</v>
      </c>
      <c r="E61" s="20" t="s">
        <v>74</v>
      </c>
      <c r="F61" s="34"/>
      <c r="G61" s="34"/>
      <c r="H61" s="34">
        <f t="shared" si="11"/>
        <v>0</v>
      </c>
      <c r="I61" s="34"/>
      <c r="J61" s="34"/>
      <c r="K61" s="34">
        <f t="shared" si="12"/>
        <v>0</v>
      </c>
      <c r="L61" s="34"/>
      <c r="M61" s="34"/>
      <c r="N61" s="34">
        <f t="shared" si="13"/>
        <v>0</v>
      </c>
      <c r="O61" s="34"/>
      <c r="P61" s="34"/>
      <c r="Q61" s="34">
        <f t="shared" si="14"/>
        <v>0</v>
      </c>
      <c r="R61" s="34"/>
      <c r="S61" s="34">
        <v>209979.3</v>
      </c>
      <c r="T61" s="34">
        <f t="shared" si="15"/>
        <v>209979.3</v>
      </c>
      <c r="U61" s="34"/>
      <c r="V61" s="34"/>
      <c r="W61" s="34">
        <f t="shared" si="16"/>
        <v>0</v>
      </c>
      <c r="X61" s="91"/>
      <c r="Y61" s="2"/>
    </row>
    <row r="62" spans="1:25" s="64" customFormat="1" ht="31.5" x14ac:dyDescent="0.25">
      <c r="A62" s="1"/>
      <c r="B62" s="1"/>
      <c r="C62" s="84"/>
      <c r="D62" s="67" t="s">
        <v>130</v>
      </c>
      <c r="E62" s="20" t="s">
        <v>74</v>
      </c>
      <c r="F62" s="34"/>
      <c r="G62" s="34"/>
      <c r="H62" s="34">
        <f t="shared" si="11"/>
        <v>0</v>
      </c>
      <c r="I62" s="34"/>
      <c r="J62" s="34"/>
      <c r="K62" s="34">
        <f t="shared" si="12"/>
        <v>0</v>
      </c>
      <c r="L62" s="34"/>
      <c r="M62" s="34"/>
      <c r="N62" s="34">
        <f t="shared" si="13"/>
        <v>0</v>
      </c>
      <c r="O62" s="34"/>
      <c r="P62" s="34"/>
      <c r="Q62" s="34">
        <f t="shared" si="14"/>
        <v>0</v>
      </c>
      <c r="R62" s="34"/>
      <c r="S62" s="34">
        <v>116663.3</v>
      </c>
      <c r="T62" s="34">
        <f t="shared" si="15"/>
        <v>116663.3</v>
      </c>
      <c r="U62" s="34"/>
      <c r="V62" s="34"/>
      <c r="W62" s="34">
        <f t="shared" si="16"/>
        <v>0</v>
      </c>
      <c r="X62" s="91"/>
      <c r="Y62" s="2"/>
    </row>
    <row r="63" spans="1:25" s="64" customFormat="1" x14ac:dyDescent="0.25">
      <c r="A63" s="1"/>
      <c r="B63" s="1"/>
      <c r="C63" s="85"/>
      <c r="D63" s="67" t="s">
        <v>132</v>
      </c>
      <c r="E63" s="20" t="s">
        <v>74</v>
      </c>
      <c r="F63" s="34"/>
      <c r="G63" s="34"/>
      <c r="H63" s="34">
        <f t="shared" si="11"/>
        <v>0</v>
      </c>
      <c r="I63" s="34"/>
      <c r="J63" s="34"/>
      <c r="K63" s="34">
        <f t="shared" si="12"/>
        <v>0</v>
      </c>
      <c r="L63" s="34"/>
      <c r="M63" s="34"/>
      <c r="N63" s="34">
        <f t="shared" si="13"/>
        <v>0</v>
      </c>
      <c r="O63" s="34"/>
      <c r="P63" s="34"/>
      <c r="Q63" s="34">
        <f t="shared" si="14"/>
        <v>0</v>
      </c>
      <c r="R63" s="34"/>
      <c r="S63" s="34">
        <v>98977.8</v>
      </c>
      <c r="T63" s="34">
        <f t="shared" si="15"/>
        <v>98977.8</v>
      </c>
      <c r="U63" s="34"/>
      <c r="V63" s="34"/>
      <c r="W63" s="34">
        <f t="shared" si="16"/>
        <v>0</v>
      </c>
      <c r="X63" s="92"/>
      <c r="Y63" s="2"/>
    </row>
    <row r="64" spans="1:25" s="40" customFormat="1" ht="31.5" hidden="1" x14ac:dyDescent="0.25">
      <c r="A64" s="36"/>
      <c r="B64" s="36">
        <v>0</v>
      </c>
      <c r="C64" s="83" t="s">
        <v>9</v>
      </c>
      <c r="D64" s="37" t="s">
        <v>101</v>
      </c>
      <c r="E64" s="39" t="s">
        <v>76</v>
      </c>
      <c r="F64" s="38"/>
      <c r="G64" s="38"/>
      <c r="H64" s="38">
        <f t="shared" si="11"/>
        <v>0</v>
      </c>
      <c r="I64" s="38"/>
      <c r="J64" s="38"/>
      <c r="K64" s="38">
        <f t="shared" si="12"/>
        <v>0</v>
      </c>
      <c r="L64" s="38"/>
      <c r="M64" s="38"/>
      <c r="N64" s="38">
        <f t="shared" si="13"/>
        <v>0</v>
      </c>
      <c r="O64" s="38"/>
      <c r="P64" s="38"/>
      <c r="Q64" s="38">
        <f t="shared" si="14"/>
        <v>0</v>
      </c>
      <c r="R64" s="38">
        <v>219664.2</v>
      </c>
      <c r="S64" s="38"/>
      <c r="T64" s="38">
        <f t="shared" si="15"/>
        <v>219664.2</v>
      </c>
      <c r="U64" s="38">
        <v>90330.5</v>
      </c>
      <c r="V64" s="38"/>
      <c r="W64" s="38">
        <f t="shared" si="16"/>
        <v>90330.5</v>
      </c>
      <c r="X64" s="49"/>
    </row>
    <row r="65" spans="1:24" s="2" customFormat="1" ht="110.25" x14ac:dyDescent="0.25">
      <c r="A65" s="1"/>
      <c r="B65" s="1"/>
      <c r="C65" s="85"/>
      <c r="D65" s="60" t="s">
        <v>50</v>
      </c>
      <c r="E65" s="20" t="s">
        <v>74</v>
      </c>
      <c r="F65" s="34"/>
      <c r="G65" s="34"/>
      <c r="H65" s="34">
        <f t="shared" si="11"/>
        <v>0</v>
      </c>
      <c r="I65" s="34"/>
      <c r="J65" s="34"/>
      <c r="K65" s="34">
        <f t="shared" si="12"/>
        <v>0</v>
      </c>
      <c r="L65" s="34"/>
      <c r="M65" s="34">
        <v>599447</v>
      </c>
      <c r="N65" s="34">
        <f t="shared" si="13"/>
        <v>599447</v>
      </c>
      <c r="O65" s="34"/>
      <c r="P65" s="34"/>
      <c r="Q65" s="34">
        <f t="shared" si="14"/>
        <v>0</v>
      </c>
      <c r="R65" s="34"/>
      <c r="S65" s="34">
        <v>599447</v>
      </c>
      <c r="T65" s="34">
        <f t="shared" si="15"/>
        <v>599447</v>
      </c>
      <c r="U65" s="34"/>
      <c r="V65" s="34"/>
      <c r="W65" s="34">
        <f t="shared" si="16"/>
        <v>0</v>
      </c>
      <c r="X65" s="48" t="s">
        <v>121</v>
      </c>
    </row>
    <row r="66" spans="1:24" s="2" customFormat="1" x14ac:dyDescent="0.25">
      <c r="A66" s="1"/>
      <c r="B66" s="1"/>
      <c r="C66" s="74" t="s">
        <v>26</v>
      </c>
      <c r="D66" s="74"/>
      <c r="E66" s="20"/>
      <c r="F66" s="33">
        <f>F67</f>
        <v>286248.5</v>
      </c>
      <c r="G66" s="33">
        <f t="shared" ref="G66:W66" si="17">G67</f>
        <v>20827.5</v>
      </c>
      <c r="H66" s="33">
        <f t="shared" si="17"/>
        <v>307076</v>
      </c>
      <c r="I66" s="33">
        <f t="shared" si="17"/>
        <v>74696.3</v>
      </c>
      <c r="J66" s="33">
        <f t="shared" si="17"/>
        <v>0</v>
      </c>
      <c r="K66" s="33">
        <f t="shared" si="17"/>
        <v>74696.3</v>
      </c>
      <c r="L66" s="33">
        <f t="shared" si="17"/>
        <v>199117.7</v>
      </c>
      <c r="M66" s="33">
        <f t="shared" si="17"/>
        <v>0</v>
      </c>
      <c r="N66" s="33">
        <f t="shared" si="17"/>
        <v>199117.7</v>
      </c>
      <c r="O66" s="33">
        <f t="shared" si="17"/>
        <v>88006.399999999994</v>
      </c>
      <c r="P66" s="33">
        <f t="shared" si="17"/>
        <v>0</v>
      </c>
      <c r="Q66" s="33">
        <f t="shared" si="17"/>
        <v>88006.399999999994</v>
      </c>
      <c r="R66" s="33">
        <f t="shared" si="17"/>
        <v>150711.29999999999</v>
      </c>
      <c r="S66" s="33">
        <f t="shared" si="17"/>
        <v>0</v>
      </c>
      <c r="T66" s="33">
        <f t="shared" si="17"/>
        <v>150711.29999999999</v>
      </c>
      <c r="U66" s="33">
        <f t="shared" si="17"/>
        <v>83644.2</v>
      </c>
      <c r="V66" s="33">
        <f t="shared" si="17"/>
        <v>0</v>
      </c>
      <c r="W66" s="33">
        <f t="shared" si="17"/>
        <v>83644.2</v>
      </c>
      <c r="X66" s="48"/>
    </row>
    <row r="67" spans="1:24" s="2" customFormat="1" x14ac:dyDescent="0.25">
      <c r="A67" s="1"/>
      <c r="B67" s="1"/>
      <c r="C67" s="68" t="s">
        <v>70</v>
      </c>
      <c r="D67" s="68"/>
      <c r="E67" s="20"/>
      <c r="F67" s="34">
        <f>F68+F69+F70+F71+F72+F73+F74</f>
        <v>286248.5</v>
      </c>
      <c r="G67" s="34">
        <f t="shared" ref="G67:W67" si="18">G68+G69+G70+G71+G72+G73+G74</f>
        <v>20827.5</v>
      </c>
      <c r="H67" s="34">
        <f t="shared" si="18"/>
        <v>307076</v>
      </c>
      <c r="I67" s="34">
        <f t="shared" si="18"/>
        <v>74696.3</v>
      </c>
      <c r="J67" s="34">
        <f t="shared" si="18"/>
        <v>0</v>
      </c>
      <c r="K67" s="34">
        <f t="shared" si="18"/>
        <v>74696.3</v>
      </c>
      <c r="L67" s="34">
        <f t="shared" si="18"/>
        <v>199117.7</v>
      </c>
      <c r="M67" s="34">
        <f t="shared" si="18"/>
        <v>0</v>
      </c>
      <c r="N67" s="34">
        <f t="shared" si="18"/>
        <v>199117.7</v>
      </c>
      <c r="O67" s="34">
        <f t="shared" si="18"/>
        <v>88006.399999999994</v>
      </c>
      <c r="P67" s="34">
        <f t="shared" si="18"/>
        <v>0</v>
      </c>
      <c r="Q67" s="34">
        <f t="shared" si="18"/>
        <v>88006.399999999994</v>
      </c>
      <c r="R67" s="34">
        <f t="shared" si="18"/>
        <v>150711.29999999999</v>
      </c>
      <c r="S67" s="34">
        <f t="shared" si="18"/>
        <v>0</v>
      </c>
      <c r="T67" s="34">
        <f t="shared" si="18"/>
        <v>150711.29999999999</v>
      </c>
      <c r="U67" s="34">
        <f t="shared" si="18"/>
        <v>83644.2</v>
      </c>
      <c r="V67" s="34">
        <f t="shared" si="18"/>
        <v>0</v>
      </c>
      <c r="W67" s="34">
        <f t="shared" si="18"/>
        <v>83644.2</v>
      </c>
      <c r="X67" s="48"/>
    </row>
    <row r="68" spans="1:24" s="40" customFormat="1" ht="63" hidden="1" x14ac:dyDescent="0.25">
      <c r="A68" s="36"/>
      <c r="B68" s="36">
        <v>0</v>
      </c>
      <c r="C68" s="79" t="s">
        <v>24</v>
      </c>
      <c r="D68" s="37" t="s">
        <v>71</v>
      </c>
      <c r="E68" s="39" t="s">
        <v>76</v>
      </c>
      <c r="F68" s="38">
        <v>64862</v>
      </c>
      <c r="G68" s="38"/>
      <c r="H68" s="38">
        <f t="shared" ref="H68:H73" si="19">F68+G68</f>
        <v>64862</v>
      </c>
      <c r="I68" s="38"/>
      <c r="J68" s="38"/>
      <c r="K68" s="38">
        <f t="shared" ref="K68:K73" si="20">I68+J68</f>
        <v>0</v>
      </c>
      <c r="L68" s="38">
        <v>0</v>
      </c>
      <c r="M68" s="38"/>
      <c r="N68" s="38">
        <f t="shared" ref="N68:N73" si="21">L68+M68</f>
        <v>0</v>
      </c>
      <c r="O68" s="38"/>
      <c r="P68" s="38"/>
      <c r="Q68" s="38">
        <f t="shared" ref="Q68:Q73" si="22">O68+P68</f>
        <v>0</v>
      </c>
      <c r="R68" s="38">
        <v>0</v>
      </c>
      <c r="S68" s="38"/>
      <c r="T68" s="38">
        <f t="shared" ref="T68:T73" si="23">R68+S68</f>
        <v>0</v>
      </c>
      <c r="U68" s="38"/>
      <c r="V68" s="38"/>
      <c r="W68" s="38">
        <f t="shared" ref="W68:W73" si="24">U68+V68</f>
        <v>0</v>
      </c>
      <c r="X68" s="50"/>
    </row>
    <row r="69" spans="1:24" s="40" customFormat="1" ht="63" hidden="1" x14ac:dyDescent="0.25">
      <c r="A69" s="36"/>
      <c r="B69" s="36">
        <v>0</v>
      </c>
      <c r="C69" s="80"/>
      <c r="D69" s="37" t="s">
        <v>72</v>
      </c>
      <c r="E69" s="39" t="s">
        <v>76</v>
      </c>
      <c r="F69" s="38">
        <v>55722.8</v>
      </c>
      <c r="G69" s="38"/>
      <c r="H69" s="38">
        <f t="shared" si="19"/>
        <v>55722.8</v>
      </c>
      <c r="I69" s="38"/>
      <c r="J69" s="38"/>
      <c r="K69" s="38">
        <f t="shared" si="20"/>
        <v>0</v>
      </c>
      <c r="L69" s="38">
        <v>0</v>
      </c>
      <c r="M69" s="38"/>
      <c r="N69" s="38">
        <f t="shared" si="21"/>
        <v>0</v>
      </c>
      <c r="O69" s="38"/>
      <c r="P69" s="38"/>
      <c r="Q69" s="38">
        <f t="shared" si="22"/>
        <v>0</v>
      </c>
      <c r="R69" s="38">
        <v>0</v>
      </c>
      <c r="S69" s="38"/>
      <c r="T69" s="38">
        <f t="shared" si="23"/>
        <v>0</v>
      </c>
      <c r="U69" s="38"/>
      <c r="V69" s="38"/>
      <c r="W69" s="38">
        <f t="shared" si="24"/>
        <v>0</v>
      </c>
      <c r="X69" s="50"/>
    </row>
    <row r="70" spans="1:24" s="40" customFormat="1" ht="47.25" hidden="1" x14ac:dyDescent="0.25">
      <c r="A70" s="36"/>
      <c r="B70" s="36">
        <v>0</v>
      </c>
      <c r="C70" s="51" t="s">
        <v>14</v>
      </c>
      <c r="D70" s="37" t="s">
        <v>34</v>
      </c>
      <c r="E70" s="39" t="s">
        <v>76</v>
      </c>
      <c r="F70" s="38">
        <v>43093.3</v>
      </c>
      <c r="G70" s="38"/>
      <c r="H70" s="38">
        <f t="shared" si="19"/>
        <v>43093.3</v>
      </c>
      <c r="I70" s="38"/>
      <c r="J70" s="38"/>
      <c r="K70" s="38">
        <f t="shared" si="20"/>
        <v>0</v>
      </c>
      <c r="L70" s="38">
        <v>0</v>
      </c>
      <c r="M70" s="38"/>
      <c r="N70" s="38">
        <f t="shared" si="21"/>
        <v>0</v>
      </c>
      <c r="O70" s="38"/>
      <c r="P70" s="38"/>
      <c r="Q70" s="38">
        <f t="shared" si="22"/>
        <v>0</v>
      </c>
      <c r="R70" s="38">
        <v>0</v>
      </c>
      <c r="S70" s="38"/>
      <c r="T70" s="38">
        <f t="shared" si="23"/>
        <v>0</v>
      </c>
      <c r="U70" s="38"/>
      <c r="V70" s="38"/>
      <c r="W70" s="38">
        <f t="shared" si="24"/>
        <v>0</v>
      </c>
      <c r="X70" s="49"/>
    </row>
    <row r="71" spans="1:24" s="40" customFormat="1" ht="47.25" hidden="1" x14ac:dyDescent="0.25">
      <c r="A71" s="36"/>
      <c r="B71" s="36">
        <v>0</v>
      </c>
      <c r="C71" s="51" t="s">
        <v>35</v>
      </c>
      <c r="D71" s="37" t="s">
        <v>36</v>
      </c>
      <c r="E71" s="39" t="s">
        <v>76</v>
      </c>
      <c r="F71" s="38">
        <v>0</v>
      </c>
      <c r="G71" s="38"/>
      <c r="H71" s="38">
        <f t="shared" si="19"/>
        <v>0</v>
      </c>
      <c r="I71" s="38"/>
      <c r="J71" s="38"/>
      <c r="K71" s="38">
        <f t="shared" si="20"/>
        <v>0</v>
      </c>
      <c r="L71" s="38">
        <v>35036.5</v>
      </c>
      <c r="M71" s="38"/>
      <c r="N71" s="38">
        <f t="shared" si="21"/>
        <v>35036.5</v>
      </c>
      <c r="O71" s="38"/>
      <c r="P71" s="38"/>
      <c r="Q71" s="38">
        <f t="shared" si="22"/>
        <v>0</v>
      </c>
      <c r="R71" s="38">
        <v>0</v>
      </c>
      <c r="S71" s="38"/>
      <c r="T71" s="38">
        <f t="shared" si="23"/>
        <v>0</v>
      </c>
      <c r="U71" s="38"/>
      <c r="V71" s="38"/>
      <c r="W71" s="38">
        <f t="shared" si="24"/>
        <v>0</v>
      </c>
      <c r="X71" s="49"/>
    </row>
    <row r="72" spans="1:24" s="27" customFormat="1" ht="31.5" hidden="1" x14ac:dyDescent="0.25">
      <c r="A72" s="22"/>
      <c r="B72" s="22">
        <v>0</v>
      </c>
      <c r="C72" s="86" t="s">
        <v>9</v>
      </c>
      <c r="D72" s="23" t="s">
        <v>110</v>
      </c>
      <c r="E72" s="24" t="s">
        <v>76</v>
      </c>
      <c r="F72" s="25">
        <v>57557.600000000006</v>
      </c>
      <c r="G72" s="25"/>
      <c r="H72" s="25">
        <f t="shared" si="19"/>
        <v>57557.600000000006</v>
      </c>
      <c r="I72" s="25">
        <v>35076.5</v>
      </c>
      <c r="J72" s="25"/>
      <c r="K72" s="25">
        <f t="shared" si="20"/>
        <v>35076.5</v>
      </c>
      <c r="L72" s="25">
        <v>87248</v>
      </c>
      <c r="M72" s="25"/>
      <c r="N72" s="25">
        <f t="shared" si="21"/>
        <v>87248</v>
      </c>
      <c r="O72" s="25">
        <v>46796</v>
      </c>
      <c r="P72" s="25"/>
      <c r="Q72" s="25">
        <f t="shared" si="22"/>
        <v>46796</v>
      </c>
      <c r="R72" s="25">
        <v>73878.100000000006</v>
      </c>
      <c r="S72" s="25"/>
      <c r="T72" s="25">
        <f t="shared" si="23"/>
        <v>73878.100000000006</v>
      </c>
      <c r="U72" s="25">
        <v>41002</v>
      </c>
      <c r="V72" s="25"/>
      <c r="W72" s="25">
        <f t="shared" si="24"/>
        <v>41002</v>
      </c>
      <c r="X72" s="26"/>
    </row>
    <row r="73" spans="1:24" s="27" customFormat="1" ht="63" hidden="1" x14ac:dyDescent="0.25">
      <c r="A73" s="22"/>
      <c r="B73" s="22">
        <v>0</v>
      </c>
      <c r="C73" s="87"/>
      <c r="D73" s="23" t="s">
        <v>111</v>
      </c>
      <c r="E73" s="24" t="s">
        <v>76</v>
      </c>
      <c r="F73" s="25">
        <v>65012.800000000003</v>
      </c>
      <c r="G73" s="25"/>
      <c r="H73" s="25">
        <f t="shared" si="19"/>
        <v>65012.800000000003</v>
      </c>
      <c r="I73" s="25">
        <v>39619.800000000003</v>
      </c>
      <c r="J73" s="25"/>
      <c r="K73" s="25">
        <f t="shared" si="20"/>
        <v>39619.800000000003</v>
      </c>
      <c r="L73" s="25">
        <v>76833.2</v>
      </c>
      <c r="M73" s="25"/>
      <c r="N73" s="25">
        <f t="shared" si="21"/>
        <v>76833.2</v>
      </c>
      <c r="O73" s="25">
        <v>41210.400000000001</v>
      </c>
      <c r="P73" s="25"/>
      <c r="Q73" s="25">
        <f t="shared" si="22"/>
        <v>41210.400000000001</v>
      </c>
      <c r="R73" s="25">
        <v>76833.2</v>
      </c>
      <c r="S73" s="25"/>
      <c r="T73" s="25">
        <f t="shared" si="23"/>
        <v>76833.2</v>
      </c>
      <c r="U73" s="25">
        <v>42642.2</v>
      </c>
      <c r="V73" s="25"/>
      <c r="W73" s="25">
        <f t="shared" si="24"/>
        <v>42642.2</v>
      </c>
      <c r="X73" s="26"/>
    </row>
    <row r="74" spans="1:24" s="2" customFormat="1" ht="31.5" x14ac:dyDescent="0.25">
      <c r="A74" s="1"/>
      <c r="B74" s="1"/>
      <c r="C74" s="47" t="s">
        <v>25</v>
      </c>
      <c r="D74" s="60" t="s">
        <v>112</v>
      </c>
      <c r="E74" s="20" t="s">
        <v>76</v>
      </c>
      <c r="F74" s="34">
        <v>0</v>
      </c>
      <c r="G74" s="34">
        <v>20827.5</v>
      </c>
      <c r="H74" s="34">
        <f>F74+G74</f>
        <v>20827.5</v>
      </c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48"/>
    </row>
    <row r="75" spans="1:24" s="2" customFormat="1" ht="30.75" customHeight="1" x14ac:dyDescent="0.25">
      <c r="A75" s="1"/>
      <c r="B75" s="1"/>
      <c r="C75" s="74" t="s">
        <v>19</v>
      </c>
      <c r="D75" s="74"/>
      <c r="E75" s="20"/>
      <c r="F75" s="33">
        <f>F76</f>
        <v>1237191.7000000002</v>
      </c>
      <c r="G75" s="33">
        <f t="shared" ref="G75:W75" si="25">G76</f>
        <v>67156.7</v>
      </c>
      <c r="H75" s="33">
        <f t="shared" ref="H75" si="26">F75+G75</f>
        <v>1304348.4000000001</v>
      </c>
      <c r="I75" s="33">
        <f t="shared" si="25"/>
        <v>126330.6</v>
      </c>
      <c r="J75" s="33">
        <f t="shared" si="25"/>
        <v>0</v>
      </c>
      <c r="K75" s="33">
        <f t="shared" si="25"/>
        <v>126330.6</v>
      </c>
      <c r="L75" s="33">
        <f t="shared" si="25"/>
        <v>977869</v>
      </c>
      <c r="M75" s="33">
        <f>M76</f>
        <v>0</v>
      </c>
      <c r="N75" s="33">
        <f t="shared" si="25"/>
        <v>977869</v>
      </c>
      <c r="O75" s="33">
        <f t="shared" si="25"/>
        <v>182094.1</v>
      </c>
      <c r="P75" s="33">
        <f t="shared" si="25"/>
        <v>0</v>
      </c>
      <c r="Q75" s="33">
        <f t="shared" si="25"/>
        <v>182094.1</v>
      </c>
      <c r="R75" s="33">
        <f t="shared" si="25"/>
        <v>881662.2</v>
      </c>
      <c r="S75" s="33">
        <f t="shared" si="25"/>
        <v>0</v>
      </c>
      <c r="T75" s="33">
        <f t="shared" si="25"/>
        <v>881662.2</v>
      </c>
      <c r="U75" s="33">
        <f t="shared" si="25"/>
        <v>214929.1</v>
      </c>
      <c r="V75" s="33">
        <f t="shared" si="25"/>
        <v>0</v>
      </c>
      <c r="W75" s="33">
        <f t="shared" si="25"/>
        <v>214929.1</v>
      </c>
      <c r="X75" s="48"/>
    </row>
    <row r="76" spans="1:24" s="2" customFormat="1" ht="34.5" customHeight="1" x14ac:dyDescent="0.25">
      <c r="A76" s="1"/>
      <c r="B76" s="1"/>
      <c r="C76" s="68" t="s">
        <v>1</v>
      </c>
      <c r="D76" s="68"/>
      <c r="E76" s="20"/>
      <c r="F76" s="34">
        <f>F77+F78+F79+F82+F83+F84+F85+F86+F87+F88+F89+F90+F91+F80+F81</f>
        <v>1237191.7000000002</v>
      </c>
      <c r="G76" s="34">
        <f t="shared" ref="G76:W76" si="27">G77+G78+G79+G82+G83+G84+G85+G86+G87+G88+G89+G90+G91+G80+G81</f>
        <v>67156.7</v>
      </c>
      <c r="H76" s="34">
        <f t="shared" si="27"/>
        <v>1304348.3999999999</v>
      </c>
      <c r="I76" s="34">
        <f t="shared" si="27"/>
        <v>126330.6</v>
      </c>
      <c r="J76" s="34">
        <f t="shared" si="27"/>
        <v>0</v>
      </c>
      <c r="K76" s="34">
        <f t="shared" si="27"/>
        <v>126330.6</v>
      </c>
      <c r="L76" s="34">
        <f t="shared" si="27"/>
        <v>977869</v>
      </c>
      <c r="M76" s="34">
        <f t="shared" si="27"/>
        <v>0</v>
      </c>
      <c r="N76" s="34">
        <f t="shared" si="27"/>
        <v>977869</v>
      </c>
      <c r="O76" s="34">
        <f t="shared" si="27"/>
        <v>182094.1</v>
      </c>
      <c r="P76" s="34">
        <f t="shared" si="27"/>
        <v>0</v>
      </c>
      <c r="Q76" s="34">
        <f t="shared" si="27"/>
        <v>182094.1</v>
      </c>
      <c r="R76" s="34">
        <f t="shared" si="27"/>
        <v>881662.2</v>
      </c>
      <c r="S76" s="34">
        <f t="shared" si="27"/>
        <v>0</v>
      </c>
      <c r="T76" s="34">
        <f t="shared" si="27"/>
        <v>881662.2</v>
      </c>
      <c r="U76" s="34">
        <f t="shared" si="27"/>
        <v>214929.1</v>
      </c>
      <c r="V76" s="34">
        <f t="shared" si="27"/>
        <v>0</v>
      </c>
      <c r="W76" s="34">
        <f t="shared" si="27"/>
        <v>214929.1</v>
      </c>
      <c r="X76" s="48"/>
    </row>
    <row r="77" spans="1:24" s="40" customFormat="1" ht="47.25" hidden="1" x14ac:dyDescent="0.25">
      <c r="A77" s="36"/>
      <c r="B77" s="36">
        <v>0</v>
      </c>
      <c r="C77" s="51" t="s">
        <v>24</v>
      </c>
      <c r="D77" s="37" t="s">
        <v>37</v>
      </c>
      <c r="E77" s="39" t="s">
        <v>76</v>
      </c>
      <c r="F77" s="38">
        <v>263612.7</v>
      </c>
      <c r="G77" s="38"/>
      <c r="H77" s="38">
        <f t="shared" ref="H77:H95" si="28">F77+G77</f>
        <v>263612.7</v>
      </c>
      <c r="I77" s="38"/>
      <c r="J77" s="38"/>
      <c r="K77" s="38">
        <f t="shared" ref="K77:K91" si="29">I77+J77</f>
        <v>0</v>
      </c>
      <c r="L77" s="38">
        <v>131510.70000000001</v>
      </c>
      <c r="M77" s="38"/>
      <c r="N77" s="38">
        <f t="shared" ref="N77:N95" si="30">L77+M77</f>
        <v>131510.70000000001</v>
      </c>
      <c r="O77" s="38">
        <v>84080.6</v>
      </c>
      <c r="P77" s="38"/>
      <c r="Q77" s="38">
        <f t="shared" ref="Q77:Q91" si="31">O77+P77</f>
        <v>84080.6</v>
      </c>
      <c r="R77" s="38"/>
      <c r="S77" s="38"/>
      <c r="T77" s="38">
        <f t="shared" ref="T77:T95" si="32">R77+S77</f>
        <v>0</v>
      </c>
      <c r="U77" s="38"/>
      <c r="V77" s="38"/>
      <c r="W77" s="38">
        <f t="shared" ref="W77:W95" si="33">U77+V77</f>
        <v>0</v>
      </c>
      <c r="X77" s="49"/>
    </row>
    <row r="78" spans="1:24" s="40" customFormat="1" ht="63" hidden="1" customHeight="1" x14ac:dyDescent="0.25">
      <c r="A78" s="36"/>
      <c r="B78" s="36">
        <v>0</v>
      </c>
      <c r="C78" s="51" t="s">
        <v>27</v>
      </c>
      <c r="D78" s="52" t="s">
        <v>38</v>
      </c>
      <c r="E78" s="39" t="s">
        <v>76</v>
      </c>
      <c r="F78" s="38"/>
      <c r="G78" s="38"/>
      <c r="H78" s="38">
        <f t="shared" si="28"/>
        <v>0</v>
      </c>
      <c r="I78" s="38"/>
      <c r="J78" s="38"/>
      <c r="K78" s="38">
        <f t="shared" si="29"/>
        <v>0</v>
      </c>
      <c r="L78" s="38"/>
      <c r="M78" s="38"/>
      <c r="N78" s="38">
        <f t="shared" si="30"/>
        <v>0</v>
      </c>
      <c r="O78" s="38"/>
      <c r="P78" s="38"/>
      <c r="Q78" s="38">
        <f t="shared" si="31"/>
        <v>0</v>
      </c>
      <c r="R78" s="38">
        <v>552676.5</v>
      </c>
      <c r="S78" s="38"/>
      <c r="T78" s="38">
        <f t="shared" si="32"/>
        <v>552676.5</v>
      </c>
      <c r="U78" s="38">
        <v>176278.2</v>
      </c>
      <c r="V78" s="38"/>
      <c r="W78" s="38">
        <f t="shared" si="33"/>
        <v>176278.2</v>
      </c>
      <c r="X78" s="49"/>
    </row>
    <row r="79" spans="1:24" s="2" customFormat="1" ht="31.5" x14ac:dyDescent="0.25">
      <c r="A79" s="1"/>
      <c r="B79" s="1"/>
      <c r="C79" s="83" t="s">
        <v>20</v>
      </c>
      <c r="D79" s="53" t="s">
        <v>39</v>
      </c>
      <c r="E79" s="20" t="s">
        <v>76</v>
      </c>
      <c r="F79" s="34">
        <v>241817.7</v>
      </c>
      <c r="G79" s="34">
        <v>-34269.300000000003</v>
      </c>
      <c r="H79" s="34">
        <f t="shared" si="28"/>
        <v>207548.40000000002</v>
      </c>
      <c r="I79" s="34">
        <v>126330.6</v>
      </c>
      <c r="J79" s="34"/>
      <c r="K79" s="34">
        <f t="shared" si="29"/>
        <v>126330.6</v>
      </c>
      <c r="L79" s="34"/>
      <c r="M79" s="34"/>
      <c r="N79" s="34">
        <f t="shared" si="30"/>
        <v>0</v>
      </c>
      <c r="O79" s="34"/>
      <c r="P79" s="34"/>
      <c r="Q79" s="34">
        <f t="shared" si="31"/>
        <v>0</v>
      </c>
      <c r="R79" s="34"/>
      <c r="S79" s="34"/>
      <c r="T79" s="34">
        <f t="shared" si="32"/>
        <v>0</v>
      </c>
      <c r="U79" s="34"/>
      <c r="V79" s="34"/>
      <c r="W79" s="34">
        <f t="shared" si="33"/>
        <v>0</v>
      </c>
      <c r="X79" s="81" t="s">
        <v>120</v>
      </c>
    </row>
    <row r="80" spans="1:24" s="2" customFormat="1" ht="31.5" x14ac:dyDescent="0.25">
      <c r="A80" s="1"/>
      <c r="B80" s="1"/>
      <c r="C80" s="84"/>
      <c r="D80" s="53" t="s">
        <v>51</v>
      </c>
      <c r="E80" s="20" t="s">
        <v>76</v>
      </c>
      <c r="F80" s="34"/>
      <c r="G80" s="34">
        <f>34269.3+58669</f>
        <v>92938.3</v>
      </c>
      <c r="H80" s="34">
        <f t="shared" si="28"/>
        <v>92938.3</v>
      </c>
      <c r="I80" s="34"/>
      <c r="J80" s="34"/>
      <c r="K80" s="34">
        <f t="shared" si="29"/>
        <v>0</v>
      </c>
      <c r="L80" s="34"/>
      <c r="M80" s="34"/>
      <c r="N80" s="34">
        <f t="shared" si="30"/>
        <v>0</v>
      </c>
      <c r="O80" s="34"/>
      <c r="P80" s="34"/>
      <c r="Q80" s="34">
        <f t="shared" si="31"/>
        <v>0</v>
      </c>
      <c r="R80" s="34"/>
      <c r="S80" s="34"/>
      <c r="T80" s="34">
        <f t="shared" si="32"/>
        <v>0</v>
      </c>
      <c r="U80" s="34"/>
      <c r="V80" s="34"/>
      <c r="W80" s="34">
        <f t="shared" si="33"/>
        <v>0</v>
      </c>
      <c r="X80" s="81"/>
    </row>
    <row r="81" spans="1:24" s="2" customFormat="1" ht="47.25" x14ac:dyDescent="0.25">
      <c r="A81" s="1"/>
      <c r="B81" s="1"/>
      <c r="C81" s="85"/>
      <c r="D81" s="53" t="s">
        <v>73</v>
      </c>
      <c r="E81" s="20" t="s">
        <v>76</v>
      </c>
      <c r="F81" s="34"/>
      <c r="G81" s="34">
        <v>8487.7000000000007</v>
      </c>
      <c r="H81" s="34">
        <f t="shared" si="28"/>
        <v>8487.7000000000007</v>
      </c>
      <c r="I81" s="34"/>
      <c r="J81" s="34"/>
      <c r="K81" s="34">
        <f t="shared" si="29"/>
        <v>0</v>
      </c>
      <c r="L81" s="34"/>
      <c r="M81" s="34"/>
      <c r="N81" s="34">
        <f t="shared" si="30"/>
        <v>0</v>
      </c>
      <c r="O81" s="34"/>
      <c r="P81" s="34"/>
      <c r="Q81" s="34">
        <f t="shared" si="31"/>
        <v>0</v>
      </c>
      <c r="R81" s="34"/>
      <c r="S81" s="34"/>
      <c r="T81" s="34">
        <f t="shared" si="32"/>
        <v>0</v>
      </c>
      <c r="U81" s="34"/>
      <c r="V81" s="34"/>
      <c r="W81" s="34">
        <f t="shared" si="33"/>
        <v>0</v>
      </c>
      <c r="X81" s="54" t="s">
        <v>120</v>
      </c>
    </row>
    <row r="82" spans="1:24" s="40" customFormat="1" ht="31.5" hidden="1" x14ac:dyDescent="0.25">
      <c r="A82" s="36"/>
      <c r="B82" s="36">
        <v>0</v>
      </c>
      <c r="C82" s="75" t="s">
        <v>3</v>
      </c>
      <c r="D82" s="52" t="s">
        <v>102</v>
      </c>
      <c r="E82" s="39" t="s">
        <v>76</v>
      </c>
      <c r="F82" s="38">
        <v>54864.9</v>
      </c>
      <c r="G82" s="38"/>
      <c r="H82" s="38">
        <f t="shared" si="28"/>
        <v>54864.9</v>
      </c>
      <c r="I82" s="38"/>
      <c r="J82" s="38"/>
      <c r="K82" s="38">
        <f t="shared" si="29"/>
        <v>0</v>
      </c>
      <c r="L82" s="38">
        <v>59309.8</v>
      </c>
      <c r="M82" s="38"/>
      <c r="N82" s="38">
        <f t="shared" si="30"/>
        <v>59309.8</v>
      </c>
      <c r="O82" s="38"/>
      <c r="P82" s="38"/>
      <c r="Q82" s="38">
        <f t="shared" si="31"/>
        <v>0</v>
      </c>
      <c r="R82" s="38"/>
      <c r="S82" s="38"/>
      <c r="T82" s="38">
        <f t="shared" si="32"/>
        <v>0</v>
      </c>
      <c r="U82" s="38"/>
      <c r="V82" s="38"/>
      <c r="W82" s="38">
        <f t="shared" si="33"/>
        <v>0</v>
      </c>
      <c r="X82" s="49"/>
    </row>
    <row r="83" spans="1:24" s="40" customFormat="1" ht="31.5" hidden="1" customHeight="1" x14ac:dyDescent="0.25">
      <c r="A83" s="36"/>
      <c r="B83" s="36">
        <v>0</v>
      </c>
      <c r="C83" s="75"/>
      <c r="D83" s="52" t="s">
        <v>103</v>
      </c>
      <c r="E83" s="39" t="s">
        <v>76</v>
      </c>
      <c r="F83" s="38">
        <v>171372.3</v>
      </c>
      <c r="G83" s="38"/>
      <c r="H83" s="38">
        <f t="shared" si="28"/>
        <v>171372.3</v>
      </c>
      <c r="I83" s="38"/>
      <c r="J83" s="38"/>
      <c r="K83" s="38">
        <f t="shared" si="29"/>
        <v>0</v>
      </c>
      <c r="L83" s="38">
        <v>340852.9</v>
      </c>
      <c r="M83" s="38"/>
      <c r="N83" s="38">
        <f t="shared" si="30"/>
        <v>340852.9</v>
      </c>
      <c r="O83" s="38"/>
      <c r="P83" s="38"/>
      <c r="Q83" s="38">
        <f t="shared" si="31"/>
        <v>0</v>
      </c>
      <c r="R83" s="38"/>
      <c r="S83" s="38"/>
      <c r="T83" s="38">
        <f t="shared" si="32"/>
        <v>0</v>
      </c>
      <c r="U83" s="38"/>
      <c r="V83" s="38"/>
      <c r="W83" s="38">
        <f t="shared" si="33"/>
        <v>0</v>
      </c>
      <c r="X83" s="82"/>
    </row>
    <row r="84" spans="1:24" s="40" customFormat="1" ht="31.5" hidden="1" customHeight="1" x14ac:dyDescent="0.25">
      <c r="A84" s="36"/>
      <c r="B84" s="36">
        <v>0</v>
      </c>
      <c r="C84" s="75" t="s">
        <v>15</v>
      </c>
      <c r="D84" s="52" t="s">
        <v>104</v>
      </c>
      <c r="E84" s="39" t="s">
        <v>76</v>
      </c>
      <c r="F84" s="38">
        <v>5923.3</v>
      </c>
      <c r="G84" s="38"/>
      <c r="H84" s="38">
        <f t="shared" si="28"/>
        <v>5923.3</v>
      </c>
      <c r="I84" s="38"/>
      <c r="J84" s="38"/>
      <c r="K84" s="38">
        <f t="shared" si="29"/>
        <v>0</v>
      </c>
      <c r="L84" s="38">
        <v>45167.3</v>
      </c>
      <c r="M84" s="38"/>
      <c r="N84" s="38">
        <f t="shared" si="30"/>
        <v>45167.3</v>
      </c>
      <c r="O84" s="38"/>
      <c r="P84" s="38"/>
      <c r="Q84" s="38">
        <f t="shared" si="31"/>
        <v>0</v>
      </c>
      <c r="R84" s="38">
        <v>113607.9</v>
      </c>
      <c r="S84" s="38"/>
      <c r="T84" s="38">
        <f t="shared" si="32"/>
        <v>113607.9</v>
      </c>
      <c r="U84" s="38"/>
      <c r="V84" s="38"/>
      <c r="W84" s="38">
        <f t="shared" si="33"/>
        <v>0</v>
      </c>
      <c r="X84" s="82"/>
    </row>
    <row r="85" spans="1:24" s="40" customFormat="1" ht="31.5" hidden="1" customHeight="1" x14ac:dyDescent="0.25">
      <c r="A85" s="36"/>
      <c r="B85" s="36">
        <v>0</v>
      </c>
      <c r="C85" s="75"/>
      <c r="D85" s="52" t="s">
        <v>105</v>
      </c>
      <c r="E85" s="39" t="s">
        <v>76</v>
      </c>
      <c r="F85" s="38">
        <v>4242.1000000000004</v>
      </c>
      <c r="G85" s="38"/>
      <c r="H85" s="38">
        <f t="shared" si="28"/>
        <v>4242.1000000000004</v>
      </c>
      <c r="I85" s="38"/>
      <c r="J85" s="38"/>
      <c r="K85" s="38">
        <f t="shared" si="29"/>
        <v>0</v>
      </c>
      <c r="L85" s="38">
        <v>47452.5</v>
      </c>
      <c r="M85" s="38"/>
      <c r="N85" s="38">
        <f t="shared" si="30"/>
        <v>47452.5</v>
      </c>
      <c r="O85" s="38"/>
      <c r="P85" s="38"/>
      <c r="Q85" s="38">
        <f t="shared" si="31"/>
        <v>0</v>
      </c>
      <c r="R85" s="38">
        <v>0</v>
      </c>
      <c r="S85" s="38"/>
      <c r="T85" s="38">
        <f t="shared" si="32"/>
        <v>0</v>
      </c>
      <c r="U85" s="38"/>
      <c r="V85" s="38"/>
      <c r="W85" s="38">
        <f t="shared" si="33"/>
        <v>0</v>
      </c>
      <c r="X85" s="82"/>
    </row>
    <row r="86" spans="1:24" s="40" customFormat="1" ht="47.25" hidden="1" customHeight="1" x14ac:dyDescent="0.25">
      <c r="A86" s="36"/>
      <c r="B86" s="36">
        <v>0</v>
      </c>
      <c r="C86" s="75"/>
      <c r="D86" s="52" t="s">
        <v>106</v>
      </c>
      <c r="E86" s="39" t="s">
        <v>76</v>
      </c>
      <c r="F86" s="38">
        <v>6536</v>
      </c>
      <c r="G86" s="38"/>
      <c r="H86" s="38">
        <f t="shared" si="28"/>
        <v>6536</v>
      </c>
      <c r="I86" s="38"/>
      <c r="J86" s="38"/>
      <c r="K86" s="38">
        <f t="shared" si="29"/>
        <v>0</v>
      </c>
      <c r="L86" s="38">
        <v>79825.5</v>
      </c>
      <c r="M86" s="38"/>
      <c r="N86" s="38">
        <f t="shared" si="30"/>
        <v>79825.5</v>
      </c>
      <c r="O86" s="38"/>
      <c r="P86" s="38"/>
      <c r="Q86" s="38">
        <f t="shared" si="31"/>
        <v>0</v>
      </c>
      <c r="R86" s="38">
        <v>110690.1</v>
      </c>
      <c r="S86" s="38"/>
      <c r="T86" s="38">
        <f t="shared" si="32"/>
        <v>110690.1</v>
      </c>
      <c r="U86" s="38"/>
      <c r="V86" s="38"/>
      <c r="W86" s="38">
        <f t="shared" si="33"/>
        <v>0</v>
      </c>
      <c r="X86" s="82"/>
    </row>
    <row r="87" spans="1:24" s="40" customFormat="1" ht="31.5" hidden="1" customHeight="1" x14ac:dyDescent="0.25">
      <c r="A87" s="36"/>
      <c r="B87" s="36">
        <v>0</v>
      </c>
      <c r="C87" s="51" t="s">
        <v>16</v>
      </c>
      <c r="D87" s="52" t="s">
        <v>41</v>
      </c>
      <c r="E87" s="39" t="s">
        <v>76</v>
      </c>
      <c r="F87" s="38">
        <v>161500</v>
      </c>
      <c r="G87" s="38"/>
      <c r="H87" s="38">
        <f t="shared" si="28"/>
        <v>161500</v>
      </c>
      <c r="I87" s="38"/>
      <c r="J87" s="38"/>
      <c r="K87" s="38">
        <f t="shared" si="29"/>
        <v>0</v>
      </c>
      <c r="L87" s="38">
        <v>76000</v>
      </c>
      <c r="M87" s="38"/>
      <c r="N87" s="38">
        <f t="shared" si="30"/>
        <v>76000</v>
      </c>
      <c r="O87" s="38"/>
      <c r="P87" s="38"/>
      <c r="Q87" s="38">
        <f t="shared" si="31"/>
        <v>0</v>
      </c>
      <c r="R87" s="38"/>
      <c r="S87" s="38"/>
      <c r="T87" s="38">
        <f t="shared" si="32"/>
        <v>0</v>
      </c>
      <c r="U87" s="38"/>
      <c r="V87" s="38"/>
      <c r="W87" s="38">
        <f t="shared" si="33"/>
        <v>0</v>
      </c>
      <c r="X87" s="82"/>
    </row>
    <row r="88" spans="1:24" s="40" customFormat="1" ht="31.5" hidden="1" x14ac:dyDescent="0.25">
      <c r="A88" s="36"/>
      <c r="B88" s="36">
        <v>0</v>
      </c>
      <c r="C88" s="75" t="s">
        <v>25</v>
      </c>
      <c r="D88" s="52" t="s">
        <v>107</v>
      </c>
      <c r="E88" s="39" t="s">
        <v>76</v>
      </c>
      <c r="F88" s="38">
        <v>67989.2</v>
      </c>
      <c r="G88" s="38"/>
      <c r="H88" s="38">
        <f t="shared" si="28"/>
        <v>67989.2</v>
      </c>
      <c r="I88" s="38"/>
      <c r="J88" s="38"/>
      <c r="K88" s="38">
        <f t="shared" si="29"/>
        <v>0</v>
      </c>
      <c r="L88" s="38">
        <v>0</v>
      </c>
      <c r="M88" s="38"/>
      <c r="N88" s="38">
        <f t="shared" si="30"/>
        <v>0</v>
      </c>
      <c r="O88" s="38"/>
      <c r="P88" s="38"/>
      <c r="Q88" s="38">
        <f t="shared" si="31"/>
        <v>0</v>
      </c>
      <c r="R88" s="38">
        <v>0</v>
      </c>
      <c r="S88" s="38"/>
      <c r="T88" s="38">
        <f t="shared" si="32"/>
        <v>0</v>
      </c>
      <c r="U88" s="38"/>
      <c r="V88" s="38"/>
      <c r="W88" s="38">
        <f t="shared" si="33"/>
        <v>0</v>
      </c>
      <c r="X88" s="82"/>
    </row>
    <row r="89" spans="1:24" s="40" customFormat="1" ht="63" hidden="1" x14ac:dyDescent="0.25">
      <c r="A89" s="36"/>
      <c r="B89" s="36">
        <v>0</v>
      </c>
      <c r="C89" s="75"/>
      <c r="D89" s="52" t="s">
        <v>108</v>
      </c>
      <c r="E89" s="39" t="s">
        <v>76</v>
      </c>
      <c r="F89" s="38">
        <v>0</v>
      </c>
      <c r="G89" s="38"/>
      <c r="H89" s="38">
        <f t="shared" si="28"/>
        <v>0</v>
      </c>
      <c r="I89" s="38"/>
      <c r="J89" s="38"/>
      <c r="K89" s="38">
        <f t="shared" si="29"/>
        <v>0</v>
      </c>
      <c r="L89" s="38">
        <v>44447.1</v>
      </c>
      <c r="M89" s="38"/>
      <c r="N89" s="38">
        <f t="shared" si="30"/>
        <v>44447.1</v>
      </c>
      <c r="O89" s="38"/>
      <c r="P89" s="38"/>
      <c r="Q89" s="38">
        <f t="shared" si="31"/>
        <v>0</v>
      </c>
      <c r="R89" s="38">
        <v>44233.7</v>
      </c>
      <c r="S89" s="38"/>
      <c r="T89" s="38">
        <f t="shared" si="32"/>
        <v>44233.7</v>
      </c>
      <c r="U89" s="38"/>
      <c r="V89" s="38"/>
      <c r="W89" s="38">
        <f t="shared" si="33"/>
        <v>0</v>
      </c>
      <c r="X89" s="52"/>
    </row>
    <row r="90" spans="1:24" s="40" customFormat="1" ht="63" hidden="1" x14ac:dyDescent="0.25">
      <c r="A90" s="36"/>
      <c r="B90" s="36">
        <v>0</v>
      </c>
      <c r="C90" s="75"/>
      <c r="D90" s="52" t="s">
        <v>108</v>
      </c>
      <c r="E90" s="39" t="s">
        <v>76</v>
      </c>
      <c r="F90" s="38">
        <v>0</v>
      </c>
      <c r="G90" s="38"/>
      <c r="H90" s="38">
        <f t="shared" si="28"/>
        <v>0</v>
      </c>
      <c r="I90" s="38"/>
      <c r="J90" s="38"/>
      <c r="K90" s="38">
        <f t="shared" si="29"/>
        <v>0</v>
      </c>
      <c r="L90" s="38">
        <v>60237.5</v>
      </c>
      <c r="M90" s="38"/>
      <c r="N90" s="38">
        <f t="shared" si="30"/>
        <v>60237.5</v>
      </c>
      <c r="O90" s="38">
        <v>38512.5</v>
      </c>
      <c r="P90" s="38"/>
      <c r="Q90" s="38">
        <f t="shared" si="31"/>
        <v>38512.5</v>
      </c>
      <c r="R90" s="38">
        <v>60454</v>
      </c>
      <c r="S90" s="38"/>
      <c r="T90" s="38">
        <f t="shared" si="32"/>
        <v>60454</v>
      </c>
      <c r="U90" s="38">
        <v>38650.9</v>
      </c>
      <c r="V90" s="38"/>
      <c r="W90" s="38">
        <f t="shared" si="33"/>
        <v>38650.9</v>
      </c>
      <c r="X90" s="52"/>
    </row>
    <row r="91" spans="1:24" s="40" customFormat="1" ht="31.5" hidden="1" customHeight="1" x14ac:dyDescent="0.25">
      <c r="A91" s="36"/>
      <c r="B91" s="36">
        <v>0</v>
      </c>
      <c r="C91" s="51" t="s">
        <v>29</v>
      </c>
      <c r="D91" s="52" t="s">
        <v>40</v>
      </c>
      <c r="E91" s="39" t="s">
        <v>76</v>
      </c>
      <c r="F91" s="38">
        <v>259333.5</v>
      </c>
      <c r="G91" s="38"/>
      <c r="H91" s="38">
        <f t="shared" si="28"/>
        <v>259333.5</v>
      </c>
      <c r="I91" s="38"/>
      <c r="J91" s="38"/>
      <c r="K91" s="38">
        <f t="shared" si="29"/>
        <v>0</v>
      </c>
      <c r="L91" s="38">
        <v>93065.7</v>
      </c>
      <c r="M91" s="38"/>
      <c r="N91" s="38">
        <f t="shared" si="30"/>
        <v>93065.7</v>
      </c>
      <c r="O91" s="38">
        <v>59501</v>
      </c>
      <c r="P91" s="38"/>
      <c r="Q91" s="38">
        <f t="shared" si="31"/>
        <v>59501</v>
      </c>
      <c r="R91" s="38"/>
      <c r="S91" s="38"/>
      <c r="T91" s="38">
        <f t="shared" si="32"/>
        <v>0</v>
      </c>
      <c r="U91" s="38"/>
      <c r="V91" s="38"/>
      <c r="W91" s="38">
        <f t="shared" si="33"/>
        <v>0</v>
      </c>
      <c r="X91" s="52"/>
    </row>
    <row r="92" spans="1:24" s="2" customFormat="1" x14ac:dyDescent="0.25">
      <c r="A92" s="1"/>
      <c r="B92" s="1"/>
      <c r="C92" s="74" t="s">
        <v>133</v>
      </c>
      <c r="D92" s="74"/>
      <c r="E92" s="20"/>
      <c r="F92" s="33">
        <f>F93</f>
        <v>0</v>
      </c>
      <c r="G92" s="33">
        <f t="shared" ref="G92:W93" si="34">G93</f>
        <v>4173.7</v>
      </c>
      <c r="H92" s="33">
        <f t="shared" si="34"/>
        <v>4173.7</v>
      </c>
      <c r="I92" s="33">
        <f t="shared" si="34"/>
        <v>0</v>
      </c>
      <c r="J92" s="33">
        <f t="shared" si="34"/>
        <v>0</v>
      </c>
      <c r="K92" s="33">
        <f t="shared" si="34"/>
        <v>0</v>
      </c>
      <c r="L92" s="33">
        <f t="shared" si="34"/>
        <v>0</v>
      </c>
      <c r="M92" s="33">
        <f t="shared" si="34"/>
        <v>0</v>
      </c>
      <c r="N92" s="33">
        <f t="shared" si="34"/>
        <v>0</v>
      </c>
      <c r="O92" s="33">
        <f t="shared" si="34"/>
        <v>0</v>
      </c>
      <c r="P92" s="33">
        <f t="shared" si="34"/>
        <v>0</v>
      </c>
      <c r="Q92" s="33">
        <f t="shared" si="34"/>
        <v>0</v>
      </c>
      <c r="R92" s="33">
        <f t="shared" si="34"/>
        <v>0</v>
      </c>
      <c r="S92" s="33">
        <f t="shared" si="34"/>
        <v>0</v>
      </c>
      <c r="T92" s="33">
        <f t="shared" si="34"/>
        <v>0</v>
      </c>
      <c r="U92" s="33">
        <f t="shared" si="34"/>
        <v>0</v>
      </c>
      <c r="V92" s="33">
        <f t="shared" si="34"/>
        <v>0</v>
      </c>
      <c r="W92" s="33">
        <f t="shared" si="34"/>
        <v>0</v>
      </c>
      <c r="X92" s="48"/>
    </row>
    <row r="93" spans="1:24" s="2" customFormat="1" ht="34.5" customHeight="1" x14ac:dyDescent="0.25">
      <c r="A93" s="1"/>
      <c r="B93" s="1"/>
      <c r="C93" s="68" t="s">
        <v>134</v>
      </c>
      <c r="D93" s="68"/>
      <c r="E93" s="65"/>
      <c r="F93" s="33">
        <f>F94</f>
        <v>0</v>
      </c>
      <c r="G93" s="33">
        <f t="shared" si="34"/>
        <v>4173.7</v>
      </c>
      <c r="H93" s="33">
        <f t="shared" si="34"/>
        <v>4173.7</v>
      </c>
      <c r="I93" s="33">
        <f t="shared" si="34"/>
        <v>0</v>
      </c>
      <c r="J93" s="33">
        <f t="shared" si="34"/>
        <v>0</v>
      </c>
      <c r="K93" s="33">
        <f t="shared" si="34"/>
        <v>0</v>
      </c>
      <c r="L93" s="33">
        <f t="shared" si="34"/>
        <v>0</v>
      </c>
      <c r="M93" s="33">
        <f t="shared" si="34"/>
        <v>0</v>
      </c>
      <c r="N93" s="33">
        <f t="shared" si="34"/>
        <v>0</v>
      </c>
      <c r="O93" s="33">
        <f t="shared" si="34"/>
        <v>0</v>
      </c>
      <c r="P93" s="33">
        <f t="shared" si="34"/>
        <v>0</v>
      </c>
      <c r="Q93" s="33">
        <f t="shared" si="34"/>
        <v>0</v>
      </c>
      <c r="R93" s="33">
        <f t="shared" si="34"/>
        <v>0</v>
      </c>
      <c r="S93" s="33">
        <f t="shared" si="34"/>
        <v>0</v>
      </c>
      <c r="T93" s="33">
        <f t="shared" si="34"/>
        <v>0</v>
      </c>
      <c r="U93" s="33">
        <f t="shared" si="34"/>
        <v>0</v>
      </c>
      <c r="V93" s="33">
        <f t="shared" si="34"/>
        <v>0</v>
      </c>
      <c r="W93" s="33">
        <f t="shared" si="34"/>
        <v>0</v>
      </c>
      <c r="X93" s="48"/>
    </row>
    <row r="94" spans="1:24" s="2" customFormat="1" ht="31.5" x14ac:dyDescent="0.25">
      <c r="A94" s="1"/>
      <c r="B94" s="1"/>
      <c r="C94" s="47" t="s">
        <v>16</v>
      </c>
      <c r="D94" s="66" t="s">
        <v>135</v>
      </c>
      <c r="E94" s="66" t="s">
        <v>76</v>
      </c>
      <c r="F94" s="34"/>
      <c r="G94" s="34">
        <v>4173.7</v>
      </c>
      <c r="H94" s="34">
        <f t="shared" si="28"/>
        <v>4173.7</v>
      </c>
      <c r="I94" s="34"/>
      <c r="J94" s="34"/>
      <c r="K94" s="34">
        <f t="shared" ref="K94" si="35">I94+J94</f>
        <v>0</v>
      </c>
      <c r="L94" s="34"/>
      <c r="M94" s="34"/>
      <c r="N94" s="34">
        <f t="shared" ref="N94" si="36">L94+M94</f>
        <v>0</v>
      </c>
      <c r="O94" s="34"/>
      <c r="P94" s="34"/>
      <c r="Q94" s="34">
        <f t="shared" ref="Q94" si="37">O94+P94</f>
        <v>0</v>
      </c>
      <c r="R94" s="34"/>
      <c r="S94" s="34"/>
      <c r="T94" s="34">
        <f t="shared" ref="T94" si="38">R94+S94</f>
        <v>0</v>
      </c>
      <c r="U94" s="34"/>
      <c r="V94" s="34"/>
      <c r="W94" s="34">
        <f t="shared" ref="W94" si="39">U94+V94</f>
        <v>0</v>
      </c>
      <c r="X94" s="54" t="s">
        <v>136</v>
      </c>
    </row>
    <row r="95" spans="1:24" s="2" customFormat="1" ht="36" customHeight="1" x14ac:dyDescent="0.25">
      <c r="A95" s="1"/>
      <c r="B95" s="1"/>
      <c r="C95" s="74" t="s">
        <v>23</v>
      </c>
      <c r="D95" s="74"/>
      <c r="E95" s="20"/>
      <c r="F95" s="33">
        <f>F96</f>
        <v>576486.40000000002</v>
      </c>
      <c r="G95" s="33">
        <f>G96</f>
        <v>97975.3</v>
      </c>
      <c r="H95" s="33">
        <f t="shared" si="28"/>
        <v>674461.70000000007</v>
      </c>
      <c r="I95" s="33">
        <f>I96</f>
        <v>0</v>
      </c>
      <c r="J95" s="33">
        <f>J96</f>
        <v>0</v>
      </c>
      <c r="K95" s="33">
        <f>I95+J95</f>
        <v>0</v>
      </c>
      <c r="L95" s="33">
        <f>L96</f>
        <v>0</v>
      </c>
      <c r="M95" s="33">
        <f>M96</f>
        <v>141548.5</v>
      </c>
      <c r="N95" s="33">
        <f t="shared" si="30"/>
        <v>141548.5</v>
      </c>
      <c r="O95" s="33">
        <f>O96</f>
        <v>0</v>
      </c>
      <c r="P95" s="33">
        <f>P96</f>
        <v>0</v>
      </c>
      <c r="Q95" s="33">
        <f>O95+P95</f>
        <v>0</v>
      </c>
      <c r="R95" s="33">
        <f>R96</f>
        <v>0</v>
      </c>
      <c r="S95" s="33">
        <f>S96</f>
        <v>0</v>
      </c>
      <c r="T95" s="33">
        <f t="shared" si="32"/>
        <v>0</v>
      </c>
      <c r="U95" s="33">
        <f>U96</f>
        <v>0</v>
      </c>
      <c r="V95" s="33">
        <f>V96</f>
        <v>0</v>
      </c>
      <c r="W95" s="33">
        <f t="shared" si="33"/>
        <v>0</v>
      </c>
      <c r="X95" s="48"/>
    </row>
    <row r="96" spans="1:24" s="2" customFormat="1" ht="15.75" customHeight="1" x14ac:dyDescent="0.25">
      <c r="A96" s="1"/>
      <c r="B96" s="1"/>
      <c r="C96" s="68" t="s">
        <v>0</v>
      </c>
      <c r="D96" s="68"/>
      <c r="E96" s="55"/>
      <c r="F96" s="33">
        <f>SUM(F97:F100)</f>
        <v>576486.40000000002</v>
      </c>
      <c r="G96" s="33">
        <f t="shared" ref="G96:W96" si="40">SUM(G97:G100)</f>
        <v>97975.3</v>
      </c>
      <c r="H96" s="33">
        <f t="shared" si="40"/>
        <v>674461.70000000007</v>
      </c>
      <c r="I96" s="33">
        <f t="shared" si="40"/>
        <v>0</v>
      </c>
      <c r="J96" s="33">
        <f t="shared" si="40"/>
        <v>0</v>
      </c>
      <c r="K96" s="33">
        <f t="shared" si="40"/>
        <v>0</v>
      </c>
      <c r="L96" s="33">
        <f t="shared" si="40"/>
        <v>0</v>
      </c>
      <c r="M96" s="33">
        <f t="shared" si="40"/>
        <v>141548.5</v>
      </c>
      <c r="N96" s="33">
        <f t="shared" si="40"/>
        <v>141548.5</v>
      </c>
      <c r="O96" s="33">
        <f t="shared" si="40"/>
        <v>0</v>
      </c>
      <c r="P96" s="33">
        <f t="shared" si="40"/>
        <v>0</v>
      </c>
      <c r="Q96" s="33">
        <f t="shared" si="40"/>
        <v>0</v>
      </c>
      <c r="R96" s="33">
        <f t="shared" si="40"/>
        <v>0</v>
      </c>
      <c r="S96" s="33">
        <f t="shared" si="40"/>
        <v>0</v>
      </c>
      <c r="T96" s="33">
        <f t="shared" si="40"/>
        <v>0</v>
      </c>
      <c r="U96" s="33">
        <f t="shared" si="40"/>
        <v>0</v>
      </c>
      <c r="V96" s="33">
        <f t="shared" si="40"/>
        <v>0</v>
      </c>
      <c r="W96" s="33">
        <f t="shared" si="40"/>
        <v>0</v>
      </c>
      <c r="X96" s="48"/>
    </row>
    <row r="97" spans="2:24" ht="31.5" hidden="1" x14ac:dyDescent="0.25">
      <c r="B97" s="3">
        <v>0</v>
      </c>
      <c r="C97" s="69" t="s">
        <v>113</v>
      </c>
      <c r="D97" s="57" t="s">
        <v>114</v>
      </c>
      <c r="E97" s="57" t="s">
        <v>76</v>
      </c>
      <c r="F97" s="38">
        <v>274540.7</v>
      </c>
      <c r="G97" s="38"/>
      <c r="H97" s="38">
        <f t="shared" ref="H97:H100" si="41">F97+G97</f>
        <v>274540.7</v>
      </c>
      <c r="I97" s="38">
        <v>0</v>
      </c>
      <c r="J97" s="38">
        <v>0</v>
      </c>
      <c r="K97" s="38">
        <f t="shared" ref="K97:K100" si="42">I97+J97</f>
        <v>0</v>
      </c>
      <c r="L97" s="38">
        <v>0</v>
      </c>
      <c r="M97" s="38">
        <v>0</v>
      </c>
      <c r="N97" s="38">
        <f t="shared" ref="N97:N100" si="43">L97+M97</f>
        <v>0</v>
      </c>
      <c r="O97" s="38">
        <v>0</v>
      </c>
      <c r="P97" s="38">
        <v>0</v>
      </c>
      <c r="Q97" s="38">
        <f t="shared" ref="Q97:Q100" si="44">O97+P97</f>
        <v>0</v>
      </c>
      <c r="R97" s="38">
        <v>0</v>
      </c>
      <c r="S97" s="38">
        <v>0</v>
      </c>
      <c r="T97" s="38">
        <f t="shared" ref="T97:T100" si="45">R97+S97</f>
        <v>0</v>
      </c>
      <c r="U97" s="38">
        <v>0</v>
      </c>
      <c r="V97" s="38">
        <v>0</v>
      </c>
      <c r="W97" s="38">
        <f t="shared" ref="W97:W100" si="46">U97+V97</f>
        <v>0</v>
      </c>
      <c r="X97" s="49"/>
    </row>
    <row r="98" spans="2:24" ht="94.5" x14ac:dyDescent="0.25">
      <c r="C98" s="70"/>
      <c r="D98" s="56" t="s">
        <v>115</v>
      </c>
      <c r="E98" s="56" t="s">
        <v>76</v>
      </c>
      <c r="F98" s="34">
        <v>301945.7</v>
      </c>
      <c r="G98" s="34">
        <v>31150</v>
      </c>
      <c r="H98" s="34">
        <f t="shared" si="41"/>
        <v>333095.7</v>
      </c>
      <c r="I98" s="34">
        <v>0</v>
      </c>
      <c r="J98" s="34">
        <v>0</v>
      </c>
      <c r="K98" s="34">
        <f t="shared" si="42"/>
        <v>0</v>
      </c>
      <c r="L98" s="34">
        <v>0</v>
      </c>
      <c r="M98" s="34">
        <v>0</v>
      </c>
      <c r="N98" s="34">
        <f t="shared" si="43"/>
        <v>0</v>
      </c>
      <c r="O98" s="34">
        <v>0</v>
      </c>
      <c r="P98" s="34">
        <v>0</v>
      </c>
      <c r="Q98" s="34">
        <f t="shared" si="44"/>
        <v>0</v>
      </c>
      <c r="R98" s="34">
        <v>0</v>
      </c>
      <c r="S98" s="34">
        <v>0</v>
      </c>
      <c r="T98" s="34">
        <f t="shared" si="45"/>
        <v>0</v>
      </c>
      <c r="U98" s="34">
        <v>0</v>
      </c>
      <c r="V98" s="34">
        <v>0</v>
      </c>
      <c r="W98" s="34">
        <f t="shared" si="46"/>
        <v>0</v>
      </c>
      <c r="X98" s="48" t="s">
        <v>116</v>
      </c>
    </row>
    <row r="99" spans="2:24" ht="110.25" x14ac:dyDescent="0.25">
      <c r="C99" s="71"/>
      <c r="D99" s="56" t="s">
        <v>126</v>
      </c>
      <c r="E99" s="56" t="s">
        <v>76</v>
      </c>
      <c r="F99" s="34">
        <v>0</v>
      </c>
      <c r="G99" s="34">
        <v>0</v>
      </c>
      <c r="H99" s="34">
        <f t="shared" si="41"/>
        <v>0</v>
      </c>
      <c r="I99" s="34">
        <v>0</v>
      </c>
      <c r="J99" s="34">
        <v>0</v>
      </c>
      <c r="K99" s="34">
        <f t="shared" si="42"/>
        <v>0</v>
      </c>
      <c r="L99" s="34">
        <v>0</v>
      </c>
      <c r="M99" s="34">
        <v>141548.5</v>
      </c>
      <c r="N99" s="34">
        <f t="shared" si="43"/>
        <v>141548.5</v>
      </c>
      <c r="O99" s="34">
        <v>0</v>
      </c>
      <c r="P99" s="34">
        <v>0</v>
      </c>
      <c r="Q99" s="34">
        <f t="shared" si="44"/>
        <v>0</v>
      </c>
      <c r="R99" s="34">
        <v>0</v>
      </c>
      <c r="S99" s="34">
        <v>0</v>
      </c>
      <c r="T99" s="34">
        <f t="shared" si="45"/>
        <v>0</v>
      </c>
      <c r="U99" s="34">
        <v>0</v>
      </c>
      <c r="V99" s="34">
        <v>0</v>
      </c>
      <c r="W99" s="34">
        <f t="shared" si="46"/>
        <v>0</v>
      </c>
      <c r="X99" s="48" t="s">
        <v>127</v>
      </c>
    </row>
    <row r="100" spans="2:24" ht="94.5" x14ac:dyDescent="0.25">
      <c r="C100" s="47" t="s">
        <v>117</v>
      </c>
      <c r="D100" s="56" t="s">
        <v>118</v>
      </c>
      <c r="E100" s="56" t="s">
        <v>76</v>
      </c>
      <c r="F100" s="34">
        <v>0</v>
      </c>
      <c r="G100" s="34">
        <v>66825.3</v>
      </c>
      <c r="H100" s="34">
        <f t="shared" si="41"/>
        <v>66825.3</v>
      </c>
      <c r="I100" s="34">
        <v>0</v>
      </c>
      <c r="J100" s="34">
        <v>0</v>
      </c>
      <c r="K100" s="34">
        <f t="shared" si="42"/>
        <v>0</v>
      </c>
      <c r="L100" s="34">
        <v>0</v>
      </c>
      <c r="M100" s="34">
        <v>0</v>
      </c>
      <c r="N100" s="34">
        <f t="shared" si="43"/>
        <v>0</v>
      </c>
      <c r="O100" s="34">
        <v>0</v>
      </c>
      <c r="P100" s="34">
        <v>0</v>
      </c>
      <c r="Q100" s="34">
        <f t="shared" si="44"/>
        <v>0</v>
      </c>
      <c r="R100" s="34">
        <v>0</v>
      </c>
      <c r="S100" s="34">
        <v>0</v>
      </c>
      <c r="T100" s="34">
        <f t="shared" si="45"/>
        <v>0</v>
      </c>
      <c r="U100" s="34">
        <v>0</v>
      </c>
      <c r="V100" s="34">
        <v>0</v>
      </c>
      <c r="W100" s="34">
        <f t="shared" si="46"/>
        <v>0</v>
      </c>
      <c r="X100" s="48" t="s">
        <v>116</v>
      </c>
    </row>
    <row r="101" spans="2:24" x14ac:dyDescent="0.25">
      <c r="C101" s="17"/>
      <c r="D101" s="18"/>
      <c r="E101" s="21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4"/>
    </row>
  </sheetData>
  <autoFilter ref="A8:II100">
    <filterColumn colId="1">
      <filters blank="1"/>
    </filterColumn>
    <filterColumn colId="2" showButton="0"/>
  </autoFilter>
  <mergeCells count="48">
    <mergeCell ref="X58:X63"/>
    <mergeCell ref="E6:E8"/>
    <mergeCell ref="F7:H7"/>
    <mergeCell ref="I7:K7"/>
    <mergeCell ref="F6:K6"/>
    <mergeCell ref="L6:Q6"/>
    <mergeCell ref="R6:W6"/>
    <mergeCell ref="L7:N7"/>
    <mergeCell ref="O7:Q7"/>
    <mergeCell ref="R7:T7"/>
    <mergeCell ref="U7:W7"/>
    <mergeCell ref="C9:D9"/>
    <mergeCell ref="C66:D66"/>
    <mergeCell ref="C10:D10"/>
    <mergeCell ref="C52:D52"/>
    <mergeCell ref="C11:D11"/>
    <mergeCell ref="C40:C43"/>
    <mergeCell ref="C46:C49"/>
    <mergeCell ref="C12:C13"/>
    <mergeCell ref="C28:C30"/>
    <mergeCell ref="C35:C39"/>
    <mergeCell ref="C44:C45"/>
    <mergeCell ref="C50:C51"/>
    <mergeCell ref="C64:C65"/>
    <mergeCell ref="C58:C63"/>
    <mergeCell ref="C92:D92"/>
    <mergeCell ref="C68:C69"/>
    <mergeCell ref="X79:X80"/>
    <mergeCell ref="X83:X88"/>
    <mergeCell ref="C82:C83"/>
    <mergeCell ref="C79:C81"/>
    <mergeCell ref="C72:C73"/>
    <mergeCell ref="C93:D93"/>
    <mergeCell ref="C97:C99"/>
    <mergeCell ref="C3:X4"/>
    <mergeCell ref="C6:D8"/>
    <mergeCell ref="C96:D96"/>
    <mergeCell ref="C76:D76"/>
    <mergeCell ref="C95:D95"/>
    <mergeCell ref="C75:D75"/>
    <mergeCell ref="C67:D67"/>
    <mergeCell ref="C55:D55"/>
    <mergeCell ref="C53:D53"/>
    <mergeCell ref="C56:D56"/>
    <mergeCell ref="C84:C86"/>
    <mergeCell ref="C88:C90"/>
    <mergeCell ref="C23:C27"/>
    <mergeCell ref="C14:C22"/>
  </mergeCells>
  <pageMargins left="0.15748031496062992" right="0.15748031496062992" top="0.15748031496062992" bottom="0.55118110236220474" header="0.31496062992125984" footer="0.31496062992125984"/>
  <pageSetup paperSize="9" scale="32" firstPageNumber="2767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Белобородова Надежда Валерьевна</cp:lastModifiedBy>
  <cp:lastPrinted>2021-04-08T19:26:27Z</cp:lastPrinted>
  <dcterms:created xsi:type="dcterms:W3CDTF">2017-09-12T11:32:26Z</dcterms:created>
  <dcterms:modified xsi:type="dcterms:W3CDTF">2021-04-09T09:46:25Z</dcterms:modified>
</cp:coreProperties>
</file>